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Dopravní hřiště rozpočet + vizu\ROZPOČET, VÝKAZ VÝMĚR\"/>
    </mc:Choice>
  </mc:AlternateContent>
  <xr:revisionPtr revIDLastSave="0" documentId="13_ncr:1_{4EFAA169-E902-4405-9BDA-4AA5EDAE95D3}" xr6:coauthVersionLast="36" xr6:coauthVersionMax="37" xr10:uidLastSave="{00000000-0000-0000-0000-000000000000}"/>
  <bookViews>
    <workbookView xWindow="0" yWindow="0" windowWidth="23040" windowHeight="9060" xr2:uid="{00000000-000D-0000-FFFF-FFFF00000000}"/>
  </bookViews>
  <sheets>
    <sheet name="Rekapitulace stavby" sheetId="1" r:id="rId1"/>
    <sheet name="1 - Technologie SSZ" sheetId="2" r:id="rId2"/>
  </sheets>
  <definedNames>
    <definedName name="_xlnm._FilterDatabase" localSheetId="1" hidden="1">'1 - Technologie SSZ'!$C$85:$K$556</definedName>
    <definedName name="_xlnm.Print_Titles" localSheetId="1">'1 - Technologie SSZ'!$85:$85</definedName>
    <definedName name="_xlnm.Print_Titles" localSheetId="0">'Rekapitulace stavby'!$49:$49</definedName>
    <definedName name="_xlnm.Print_Area" localSheetId="1">'1 - Technologie SSZ'!$C$4:$J$36,'1 - Technologie SSZ'!$C$42:$J$67,'1 - Technologie SSZ'!$C$73:$K$556</definedName>
    <definedName name="_xlnm.Print_Area" localSheetId="0">'Rekapitulace stavby'!$D$4:$AO$33,'Rekapitulace stavby'!$C$39:$AQ$53</definedName>
  </definedNames>
  <calcPr calcId="191029"/>
</workbook>
</file>

<file path=xl/calcChain.xml><?xml version="1.0" encoding="utf-8"?>
<calcChain xmlns="http://schemas.openxmlformats.org/spreadsheetml/2006/main">
  <c r="AY52" i="1" l="1"/>
  <c r="AX52" i="1"/>
  <c r="BI553" i="2"/>
  <c r="BH553" i="2"/>
  <c r="BG553" i="2"/>
  <c r="BF553" i="2"/>
  <c r="T553" i="2"/>
  <c r="T552" i="2"/>
  <c r="R553" i="2"/>
  <c r="R552" i="2"/>
  <c r="P553" i="2"/>
  <c r="P552" i="2"/>
  <c r="BK553" i="2"/>
  <c r="BK552" i="2" s="1"/>
  <c r="J552" i="2" s="1"/>
  <c r="J66" i="2" s="1"/>
  <c r="J553" i="2"/>
  <c r="BE553" i="2" s="1"/>
  <c r="BI548" i="2"/>
  <c r="BH548" i="2"/>
  <c r="BG548" i="2"/>
  <c r="BF548" i="2"/>
  <c r="T548" i="2"/>
  <c r="T547" i="2"/>
  <c r="T546" i="2" s="1"/>
  <c r="R548" i="2"/>
  <c r="R547" i="2" s="1"/>
  <c r="P548" i="2"/>
  <c r="P547" i="2" s="1"/>
  <c r="BK548" i="2"/>
  <c r="BK547" i="2" s="1"/>
  <c r="J548" i="2"/>
  <c r="BE548" i="2" s="1"/>
  <c r="BI540" i="2"/>
  <c r="BH540" i="2"/>
  <c r="BG540" i="2"/>
  <c r="BF540" i="2"/>
  <c r="T540" i="2"/>
  <c r="R540" i="2"/>
  <c r="P540" i="2"/>
  <c r="BK540" i="2"/>
  <c r="J540" i="2"/>
  <c r="BE540" i="2" s="1"/>
  <c r="BI535" i="2"/>
  <c r="BH535" i="2"/>
  <c r="BG535" i="2"/>
  <c r="BF535" i="2"/>
  <c r="T535" i="2"/>
  <c r="R535" i="2"/>
  <c r="P535" i="2"/>
  <c r="BK535" i="2"/>
  <c r="J535" i="2"/>
  <c r="BE535" i="2" s="1"/>
  <c r="BI531" i="2"/>
  <c r="BH531" i="2"/>
  <c r="BG531" i="2"/>
  <c r="BF531" i="2"/>
  <c r="T531" i="2"/>
  <c r="R531" i="2"/>
  <c r="P531" i="2"/>
  <c r="BK531" i="2"/>
  <c r="J531" i="2"/>
  <c r="BE531" i="2"/>
  <c r="BI527" i="2"/>
  <c r="BH527" i="2"/>
  <c r="BG527" i="2"/>
  <c r="BF527" i="2"/>
  <c r="T527" i="2"/>
  <c r="R527" i="2"/>
  <c r="P527" i="2"/>
  <c r="BK527" i="2"/>
  <c r="J527" i="2"/>
  <c r="BE527" i="2" s="1"/>
  <c r="BI523" i="2"/>
  <c r="BH523" i="2"/>
  <c r="BG523" i="2"/>
  <c r="BF523" i="2"/>
  <c r="T523" i="2"/>
  <c r="R523" i="2"/>
  <c r="P523" i="2"/>
  <c r="BK523" i="2"/>
  <c r="J523" i="2"/>
  <c r="BE523" i="2" s="1"/>
  <c r="BI519" i="2"/>
  <c r="BH519" i="2"/>
  <c r="BG519" i="2"/>
  <c r="BF519" i="2"/>
  <c r="T519" i="2"/>
  <c r="R519" i="2"/>
  <c r="P519" i="2"/>
  <c r="BK519" i="2"/>
  <c r="J519" i="2"/>
  <c r="BE519" i="2" s="1"/>
  <c r="BI515" i="2"/>
  <c r="BH515" i="2"/>
  <c r="BG515" i="2"/>
  <c r="BF515" i="2"/>
  <c r="T515" i="2"/>
  <c r="R515" i="2"/>
  <c r="P515" i="2"/>
  <c r="BK515" i="2"/>
  <c r="J515" i="2"/>
  <c r="BE515" i="2" s="1"/>
  <c r="BI510" i="2"/>
  <c r="BH510" i="2"/>
  <c r="BG510" i="2"/>
  <c r="BF510" i="2"/>
  <c r="T510" i="2"/>
  <c r="R510" i="2"/>
  <c r="P510" i="2"/>
  <c r="BK510" i="2"/>
  <c r="J510" i="2"/>
  <c r="BE510" i="2" s="1"/>
  <c r="BI506" i="2"/>
  <c r="BH506" i="2"/>
  <c r="BG506" i="2"/>
  <c r="BF506" i="2"/>
  <c r="T506" i="2"/>
  <c r="R506" i="2"/>
  <c r="P506" i="2"/>
  <c r="BK506" i="2"/>
  <c r="J506" i="2"/>
  <c r="BE506" i="2" s="1"/>
  <c r="BI502" i="2"/>
  <c r="BH502" i="2"/>
  <c r="BG502" i="2"/>
  <c r="BF502" i="2"/>
  <c r="T502" i="2"/>
  <c r="R502" i="2"/>
  <c r="P502" i="2"/>
  <c r="BK502" i="2"/>
  <c r="J502" i="2"/>
  <c r="BE502" i="2"/>
  <c r="BI498" i="2"/>
  <c r="BH498" i="2"/>
  <c r="BG498" i="2"/>
  <c r="BF498" i="2"/>
  <c r="T498" i="2"/>
  <c r="R498" i="2"/>
  <c r="P498" i="2"/>
  <c r="BK498" i="2"/>
  <c r="J498" i="2"/>
  <c r="BE498" i="2" s="1"/>
  <c r="BI494" i="2"/>
  <c r="BH494" i="2"/>
  <c r="BG494" i="2"/>
  <c r="BF494" i="2"/>
  <c r="T494" i="2"/>
  <c r="R494" i="2"/>
  <c r="P494" i="2"/>
  <c r="BK494" i="2"/>
  <c r="J494" i="2"/>
  <c r="BE494" i="2"/>
  <c r="BI490" i="2"/>
  <c r="BH490" i="2"/>
  <c r="BG490" i="2"/>
  <c r="BF490" i="2"/>
  <c r="T490" i="2"/>
  <c r="R490" i="2"/>
  <c r="R480" i="2" s="1"/>
  <c r="P490" i="2"/>
  <c r="P480" i="2" s="1"/>
  <c r="BK490" i="2"/>
  <c r="J490" i="2"/>
  <c r="BE490" i="2"/>
  <c r="BI486" i="2"/>
  <c r="BH486" i="2"/>
  <c r="BG486" i="2"/>
  <c r="BF486" i="2"/>
  <c r="T486" i="2"/>
  <c r="R486" i="2"/>
  <c r="P486" i="2"/>
  <c r="BK486" i="2"/>
  <c r="J486" i="2"/>
  <c r="BE486" i="2" s="1"/>
  <c r="BI481" i="2"/>
  <c r="BH481" i="2"/>
  <c r="BG481" i="2"/>
  <c r="BF481" i="2"/>
  <c r="T481" i="2"/>
  <c r="T480" i="2" s="1"/>
  <c r="R481" i="2"/>
  <c r="P481" i="2"/>
  <c r="BK481" i="2"/>
  <c r="J481" i="2"/>
  <c r="BE481" i="2" s="1"/>
  <c r="BI477" i="2"/>
  <c r="BH477" i="2"/>
  <c r="BG477" i="2"/>
  <c r="BF477" i="2"/>
  <c r="T477" i="2"/>
  <c r="R477" i="2"/>
  <c r="P477" i="2"/>
  <c r="BK477" i="2"/>
  <c r="J477" i="2"/>
  <c r="BE477" i="2"/>
  <c r="BI474" i="2"/>
  <c r="BH474" i="2"/>
  <c r="BG474" i="2"/>
  <c r="BF474" i="2"/>
  <c r="T474" i="2"/>
  <c r="R474" i="2"/>
  <c r="P474" i="2"/>
  <c r="BK474" i="2"/>
  <c r="J474" i="2"/>
  <c r="BE474" i="2" s="1"/>
  <c r="BI470" i="2"/>
  <c r="BH470" i="2"/>
  <c r="BG470" i="2"/>
  <c r="BF470" i="2"/>
  <c r="T470" i="2"/>
  <c r="R470" i="2"/>
  <c r="P470" i="2"/>
  <c r="BK470" i="2"/>
  <c r="J470" i="2"/>
  <c r="BE470" i="2" s="1"/>
  <c r="BI467" i="2"/>
  <c r="BH467" i="2"/>
  <c r="BG467" i="2"/>
  <c r="BF467" i="2"/>
  <c r="T467" i="2"/>
  <c r="R467" i="2"/>
  <c r="P467" i="2"/>
  <c r="BK467" i="2"/>
  <c r="J467" i="2"/>
  <c r="BE467" i="2"/>
  <c r="BI464" i="2"/>
  <c r="BH464" i="2"/>
  <c r="BG464" i="2"/>
  <c r="BF464" i="2"/>
  <c r="T464" i="2"/>
  <c r="R464" i="2"/>
  <c r="P464" i="2"/>
  <c r="BK464" i="2"/>
  <c r="J464" i="2"/>
  <c r="BE464" i="2" s="1"/>
  <c r="BI460" i="2"/>
  <c r="BH460" i="2"/>
  <c r="BG460" i="2"/>
  <c r="BF460" i="2"/>
  <c r="T460" i="2"/>
  <c r="R460" i="2"/>
  <c r="P460" i="2"/>
  <c r="BK460" i="2"/>
  <c r="J460" i="2"/>
  <c r="BE460" i="2"/>
  <c r="BI441" i="2"/>
  <c r="BH441" i="2"/>
  <c r="BG441" i="2"/>
  <c r="BF441" i="2"/>
  <c r="T441" i="2"/>
  <c r="R441" i="2"/>
  <c r="P441" i="2"/>
  <c r="BK441" i="2"/>
  <c r="J441" i="2"/>
  <c r="BE441" i="2" s="1"/>
  <c r="BI422" i="2"/>
  <c r="BH422" i="2"/>
  <c r="BG422" i="2"/>
  <c r="BF422" i="2"/>
  <c r="T422" i="2"/>
  <c r="R422" i="2"/>
  <c r="P422" i="2"/>
  <c r="BK422" i="2"/>
  <c r="J422" i="2"/>
  <c r="BE422" i="2" s="1"/>
  <c r="BI419" i="2"/>
  <c r="BH419" i="2"/>
  <c r="BG419" i="2"/>
  <c r="BF419" i="2"/>
  <c r="T419" i="2"/>
  <c r="R419" i="2"/>
  <c r="P419" i="2"/>
  <c r="BK419" i="2"/>
  <c r="J419" i="2"/>
  <c r="BE419" i="2"/>
  <c r="BI415" i="2"/>
  <c r="BH415" i="2"/>
  <c r="BG415" i="2"/>
  <c r="BF415" i="2"/>
  <c r="T415" i="2"/>
  <c r="R415" i="2"/>
  <c r="P415" i="2"/>
  <c r="BK415" i="2"/>
  <c r="J415" i="2"/>
  <c r="BE415" i="2" s="1"/>
  <c r="BI412" i="2"/>
  <c r="BH412" i="2"/>
  <c r="BG412" i="2"/>
  <c r="BF412" i="2"/>
  <c r="T412" i="2"/>
  <c r="R412" i="2"/>
  <c r="P412" i="2"/>
  <c r="BK412" i="2"/>
  <c r="J412" i="2"/>
  <c r="BE412" i="2"/>
  <c r="BI408" i="2"/>
  <c r="BH408" i="2"/>
  <c r="BG408" i="2"/>
  <c r="BF408" i="2"/>
  <c r="T408" i="2"/>
  <c r="R408" i="2"/>
  <c r="P408" i="2"/>
  <c r="BK408" i="2"/>
  <c r="J408" i="2"/>
  <c r="BE408" i="2"/>
  <c r="BI404" i="2"/>
  <c r="BH404" i="2"/>
  <c r="BG404" i="2"/>
  <c r="BF404" i="2"/>
  <c r="T404" i="2"/>
  <c r="R404" i="2"/>
  <c r="P404" i="2"/>
  <c r="BK404" i="2"/>
  <c r="J404" i="2"/>
  <c r="BE404" i="2"/>
  <c r="BI401" i="2"/>
  <c r="BH401" i="2"/>
  <c r="BG401" i="2"/>
  <c r="BF401" i="2"/>
  <c r="T401" i="2"/>
  <c r="R401" i="2"/>
  <c r="P401" i="2"/>
  <c r="BK401" i="2"/>
  <c r="J401" i="2"/>
  <c r="BE401" i="2" s="1"/>
  <c r="BI398" i="2"/>
  <c r="BH398" i="2"/>
  <c r="BG398" i="2"/>
  <c r="BF398" i="2"/>
  <c r="T398" i="2"/>
  <c r="R398" i="2"/>
  <c r="P398" i="2"/>
  <c r="BK398" i="2"/>
  <c r="J398" i="2"/>
  <c r="BE398" i="2"/>
  <c r="BI395" i="2"/>
  <c r="BH395" i="2"/>
  <c r="BG395" i="2"/>
  <c r="BF395" i="2"/>
  <c r="T395" i="2"/>
  <c r="R395" i="2"/>
  <c r="P395" i="2"/>
  <c r="BK395" i="2"/>
  <c r="J395" i="2"/>
  <c r="BE395" i="2"/>
  <c r="BI392" i="2"/>
  <c r="BH392" i="2"/>
  <c r="BG392" i="2"/>
  <c r="BF392" i="2"/>
  <c r="T392" i="2"/>
  <c r="R392" i="2"/>
  <c r="P392" i="2"/>
  <c r="BK392" i="2"/>
  <c r="J392" i="2"/>
  <c r="BE392" i="2" s="1"/>
  <c r="BI389" i="2"/>
  <c r="BH389" i="2"/>
  <c r="BG389" i="2"/>
  <c r="BF389" i="2"/>
  <c r="T389" i="2"/>
  <c r="R389" i="2"/>
  <c r="P389" i="2"/>
  <c r="BK389" i="2"/>
  <c r="J389" i="2"/>
  <c r="BE389" i="2" s="1"/>
  <c r="BI385" i="2"/>
  <c r="BH385" i="2"/>
  <c r="BG385" i="2"/>
  <c r="BF385" i="2"/>
  <c r="T385" i="2"/>
  <c r="R385" i="2"/>
  <c r="P385" i="2"/>
  <c r="BK385" i="2"/>
  <c r="J385" i="2"/>
  <c r="BE385" i="2"/>
  <c r="BI366" i="2"/>
  <c r="BH366" i="2"/>
  <c r="BG366" i="2"/>
  <c r="BF366" i="2"/>
  <c r="T366" i="2"/>
  <c r="R366" i="2"/>
  <c r="P366" i="2"/>
  <c r="BK366" i="2"/>
  <c r="J366" i="2"/>
  <c r="BE366" i="2" s="1"/>
  <c r="BI362" i="2"/>
  <c r="BH362" i="2"/>
  <c r="BG362" i="2"/>
  <c r="BF362" i="2"/>
  <c r="T362" i="2"/>
  <c r="R362" i="2"/>
  <c r="P362" i="2"/>
  <c r="BK362" i="2"/>
  <c r="J362" i="2"/>
  <c r="BE362" i="2"/>
  <c r="BI358" i="2"/>
  <c r="BH358" i="2"/>
  <c r="BG358" i="2"/>
  <c r="BF358" i="2"/>
  <c r="T358" i="2"/>
  <c r="R358" i="2"/>
  <c r="P358" i="2"/>
  <c r="BK358" i="2"/>
  <c r="J358" i="2"/>
  <c r="BE358" i="2" s="1"/>
  <c r="BI354" i="2"/>
  <c r="BH354" i="2"/>
  <c r="BG354" i="2"/>
  <c r="BF354" i="2"/>
  <c r="T354" i="2"/>
  <c r="R354" i="2"/>
  <c r="P354" i="2"/>
  <c r="BK354" i="2"/>
  <c r="J354" i="2"/>
  <c r="BE354" i="2" s="1"/>
  <c r="BI350" i="2"/>
  <c r="BH350" i="2"/>
  <c r="BG350" i="2"/>
  <c r="BF350" i="2"/>
  <c r="T350" i="2"/>
  <c r="R350" i="2"/>
  <c r="P350" i="2"/>
  <c r="BK350" i="2"/>
  <c r="J350" i="2"/>
  <c r="BE350" i="2"/>
  <c r="BI346" i="2"/>
  <c r="BH346" i="2"/>
  <c r="BG346" i="2"/>
  <c r="BF346" i="2"/>
  <c r="T346" i="2"/>
  <c r="R346" i="2"/>
  <c r="P346" i="2"/>
  <c r="BK346" i="2"/>
  <c r="J346" i="2"/>
  <c r="BE346" i="2"/>
  <c r="BI342" i="2"/>
  <c r="BH342" i="2"/>
  <c r="BG342" i="2"/>
  <c r="BF342" i="2"/>
  <c r="T342" i="2"/>
  <c r="R342" i="2"/>
  <c r="P342" i="2"/>
  <c r="BK342" i="2"/>
  <c r="J342" i="2"/>
  <c r="BE342" i="2" s="1"/>
  <c r="BI338" i="2"/>
  <c r="BH338" i="2"/>
  <c r="BG338" i="2"/>
  <c r="BF338" i="2"/>
  <c r="T338" i="2"/>
  <c r="R338" i="2"/>
  <c r="P338" i="2"/>
  <c r="BK338" i="2"/>
  <c r="J338" i="2"/>
  <c r="BE338" i="2"/>
  <c r="BI334" i="2"/>
  <c r="BH334" i="2"/>
  <c r="BG334" i="2"/>
  <c r="BF334" i="2"/>
  <c r="T334" i="2"/>
  <c r="R334" i="2"/>
  <c r="P334" i="2"/>
  <c r="BK334" i="2"/>
  <c r="J334" i="2"/>
  <c r="BE334" i="2" s="1"/>
  <c r="BI330" i="2"/>
  <c r="BH330" i="2"/>
  <c r="BG330" i="2"/>
  <c r="BF330" i="2"/>
  <c r="T330" i="2"/>
  <c r="R330" i="2"/>
  <c r="P330" i="2"/>
  <c r="BK330" i="2"/>
  <c r="J330" i="2"/>
  <c r="BE330" i="2"/>
  <c r="BI326" i="2"/>
  <c r="BH326" i="2"/>
  <c r="BG326" i="2"/>
  <c r="BF326" i="2"/>
  <c r="T326" i="2"/>
  <c r="R326" i="2"/>
  <c r="P326" i="2"/>
  <c r="BK326" i="2"/>
  <c r="J326" i="2"/>
  <c r="BE326" i="2"/>
  <c r="BI322" i="2"/>
  <c r="BH322" i="2"/>
  <c r="BG322" i="2"/>
  <c r="BF322" i="2"/>
  <c r="T322" i="2"/>
  <c r="R322" i="2"/>
  <c r="P322" i="2"/>
  <c r="BK322" i="2"/>
  <c r="J322" i="2"/>
  <c r="BE322" i="2" s="1"/>
  <c r="BI318" i="2"/>
  <c r="BH318" i="2"/>
  <c r="BG318" i="2"/>
  <c r="BF318" i="2"/>
  <c r="T318" i="2"/>
  <c r="R318" i="2"/>
  <c r="P318" i="2"/>
  <c r="BK318" i="2"/>
  <c r="J318" i="2"/>
  <c r="BE318" i="2" s="1"/>
  <c r="BI314" i="2"/>
  <c r="BH314" i="2"/>
  <c r="BG314" i="2"/>
  <c r="BF314" i="2"/>
  <c r="T314" i="2"/>
  <c r="R314" i="2"/>
  <c r="P314" i="2"/>
  <c r="BK314" i="2"/>
  <c r="J314" i="2"/>
  <c r="BE314" i="2"/>
  <c r="BI310" i="2"/>
  <c r="BH310" i="2"/>
  <c r="BG310" i="2"/>
  <c r="BF310" i="2"/>
  <c r="T310" i="2"/>
  <c r="R310" i="2"/>
  <c r="P310" i="2"/>
  <c r="BK310" i="2"/>
  <c r="J310" i="2"/>
  <c r="BE310" i="2" s="1"/>
  <c r="BI306" i="2"/>
  <c r="BH306" i="2"/>
  <c r="BG306" i="2"/>
  <c r="BF306" i="2"/>
  <c r="T306" i="2"/>
  <c r="R306" i="2"/>
  <c r="P306" i="2"/>
  <c r="BK306" i="2"/>
  <c r="J306" i="2"/>
  <c r="BE306" i="2" s="1"/>
  <c r="BI302" i="2"/>
  <c r="BH302" i="2"/>
  <c r="BG302" i="2"/>
  <c r="BF302" i="2"/>
  <c r="T302" i="2"/>
  <c r="R302" i="2"/>
  <c r="P302" i="2"/>
  <c r="BK302" i="2"/>
  <c r="J302" i="2"/>
  <c r="BE302" i="2"/>
  <c r="BI298" i="2"/>
  <c r="BH298" i="2"/>
  <c r="BG298" i="2"/>
  <c r="BF298" i="2"/>
  <c r="T298" i="2"/>
  <c r="R298" i="2"/>
  <c r="P298" i="2"/>
  <c r="BK298" i="2"/>
  <c r="J298" i="2"/>
  <c r="BE298" i="2"/>
  <c r="BI294" i="2"/>
  <c r="BH294" i="2"/>
  <c r="BG294" i="2"/>
  <c r="BF294" i="2"/>
  <c r="T294" i="2"/>
  <c r="R294" i="2"/>
  <c r="P294" i="2"/>
  <c r="BK294" i="2"/>
  <c r="J294" i="2"/>
  <c r="BE294" i="2" s="1"/>
  <c r="BI275" i="2"/>
  <c r="BH275" i="2"/>
  <c r="BG275" i="2"/>
  <c r="BF275" i="2"/>
  <c r="T275" i="2"/>
  <c r="R275" i="2"/>
  <c r="P275" i="2"/>
  <c r="BK275" i="2"/>
  <c r="J275" i="2"/>
  <c r="BE275" i="2"/>
  <c r="BI271" i="2"/>
  <c r="BH271" i="2"/>
  <c r="BG271" i="2"/>
  <c r="BF271" i="2"/>
  <c r="T271" i="2"/>
  <c r="R271" i="2"/>
  <c r="P271" i="2"/>
  <c r="BK271" i="2"/>
  <c r="J271" i="2"/>
  <c r="BE271" i="2"/>
  <c r="BI267" i="2"/>
  <c r="BH267" i="2"/>
  <c r="BG267" i="2"/>
  <c r="BF267" i="2"/>
  <c r="T267" i="2"/>
  <c r="R267" i="2"/>
  <c r="P267" i="2"/>
  <c r="BK267" i="2"/>
  <c r="J267" i="2"/>
  <c r="BE267" i="2" s="1"/>
  <c r="BI260" i="2"/>
  <c r="BH260" i="2"/>
  <c r="BG260" i="2"/>
  <c r="BF260" i="2"/>
  <c r="T260" i="2"/>
  <c r="R260" i="2"/>
  <c r="P260" i="2"/>
  <c r="BK260" i="2"/>
  <c r="J260" i="2"/>
  <c r="BE260" i="2"/>
  <c r="BI256" i="2"/>
  <c r="BH256" i="2"/>
  <c r="BG256" i="2"/>
  <c r="BF256" i="2"/>
  <c r="T256" i="2"/>
  <c r="R256" i="2"/>
  <c r="P256" i="2"/>
  <c r="P247" i="2" s="1"/>
  <c r="BK256" i="2"/>
  <c r="J256" i="2"/>
  <c r="BE256" i="2"/>
  <c r="BI252" i="2"/>
  <c r="BH252" i="2"/>
  <c r="BG252" i="2"/>
  <c r="BF252" i="2"/>
  <c r="T252" i="2"/>
  <c r="T247" i="2" s="1"/>
  <c r="R252" i="2"/>
  <c r="P252" i="2"/>
  <c r="BK252" i="2"/>
  <c r="J252" i="2"/>
  <c r="BE252" i="2" s="1"/>
  <c r="BI248" i="2"/>
  <c r="BH248" i="2"/>
  <c r="BG248" i="2"/>
  <c r="BF248" i="2"/>
  <c r="T248" i="2"/>
  <c r="R248" i="2"/>
  <c r="R247" i="2"/>
  <c r="P248" i="2"/>
  <c r="BK248" i="2"/>
  <c r="J248" i="2"/>
  <c r="BE248" i="2" s="1"/>
  <c r="BI243" i="2"/>
  <c r="BH243" i="2"/>
  <c r="BG243" i="2"/>
  <c r="BF243" i="2"/>
  <c r="T243" i="2"/>
  <c r="R243" i="2"/>
  <c r="P243" i="2"/>
  <c r="BK243" i="2"/>
  <c r="J243" i="2"/>
  <c r="BE243" i="2" s="1"/>
  <c r="BI239" i="2"/>
  <c r="BH239" i="2"/>
  <c r="BG239" i="2"/>
  <c r="BF239" i="2"/>
  <c r="T239" i="2"/>
  <c r="R239" i="2"/>
  <c r="P239" i="2"/>
  <c r="BK239" i="2"/>
  <c r="J239" i="2"/>
  <c r="BE239" i="2" s="1"/>
  <c r="BI235" i="2"/>
  <c r="BH235" i="2"/>
  <c r="BG235" i="2"/>
  <c r="BF235" i="2"/>
  <c r="T235" i="2"/>
  <c r="R235" i="2"/>
  <c r="P235" i="2"/>
  <c r="BK235" i="2"/>
  <c r="J235" i="2"/>
  <c r="BE235" i="2"/>
  <c r="BI231" i="2"/>
  <c r="BH231" i="2"/>
  <c r="BG231" i="2"/>
  <c r="BF231" i="2"/>
  <c r="T231" i="2"/>
  <c r="R231" i="2"/>
  <c r="P231" i="2"/>
  <c r="BK231" i="2"/>
  <c r="J231" i="2"/>
  <c r="BE231" i="2" s="1"/>
  <c r="BI227" i="2"/>
  <c r="BH227" i="2"/>
  <c r="BG227" i="2"/>
  <c r="BF227" i="2"/>
  <c r="T227" i="2"/>
  <c r="R227" i="2"/>
  <c r="P227" i="2"/>
  <c r="BK227" i="2"/>
  <c r="J227" i="2"/>
  <c r="BE227" i="2" s="1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/>
  <c r="BI215" i="2"/>
  <c r="BH215" i="2"/>
  <c r="BG215" i="2"/>
  <c r="BF215" i="2"/>
  <c r="T215" i="2"/>
  <c r="R215" i="2"/>
  <c r="P215" i="2"/>
  <c r="BK215" i="2"/>
  <c r="J215" i="2"/>
  <c r="BE215" i="2" s="1"/>
  <c r="BI211" i="2"/>
  <c r="BH211" i="2"/>
  <c r="BG211" i="2"/>
  <c r="BF211" i="2"/>
  <c r="T211" i="2"/>
  <c r="R211" i="2"/>
  <c r="P211" i="2"/>
  <c r="BK211" i="2"/>
  <c r="J211" i="2"/>
  <c r="BE211" i="2" s="1"/>
  <c r="BI207" i="2"/>
  <c r="BH207" i="2"/>
  <c r="BG207" i="2"/>
  <c r="BF207" i="2"/>
  <c r="T207" i="2"/>
  <c r="R207" i="2"/>
  <c r="P207" i="2"/>
  <c r="BK207" i="2"/>
  <c r="J207" i="2"/>
  <c r="BE207" i="2"/>
  <c r="BI203" i="2"/>
  <c r="BH203" i="2"/>
  <c r="BG203" i="2"/>
  <c r="BF203" i="2"/>
  <c r="T203" i="2"/>
  <c r="R203" i="2"/>
  <c r="P203" i="2"/>
  <c r="BK203" i="2"/>
  <c r="J203" i="2"/>
  <c r="BE203" i="2" s="1"/>
  <c r="BI198" i="2"/>
  <c r="BH198" i="2"/>
  <c r="BG198" i="2"/>
  <c r="BF198" i="2"/>
  <c r="T198" i="2"/>
  <c r="R198" i="2"/>
  <c r="P198" i="2"/>
  <c r="BK198" i="2"/>
  <c r="J198" i="2"/>
  <c r="BE198" i="2"/>
  <c r="BI193" i="2"/>
  <c r="BH193" i="2"/>
  <c r="BG193" i="2"/>
  <c r="BF193" i="2"/>
  <c r="T193" i="2"/>
  <c r="R193" i="2"/>
  <c r="P193" i="2"/>
  <c r="BK193" i="2"/>
  <c r="J193" i="2"/>
  <c r="BE193" i="2"/>
  <c r="BI173" i="2"/>
  <c r="BH173" i="2"/>
  <c r="BG173" i="2"/>
  <c r="BF173" i="2"/>
  <c r="T173" i="2"/>
  <c r="R173" i="2"/>
  <c r="P173" i="2"/>
  <c r="BK173" i="2"/>
  <c r="J173" i="2"/>
  <c r="BE173" i="2" s="1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/>
  <c r="BI146" i="2"/>
  <c r="BH146" i="2"/>
  <c r="BG146" i="2"/>
  <c r="BF146" i="2"/>
  <c r="T146" i="2"/>
  <c r="R146" i="2"/>
  <c r="P146" i="2"/>
  <c r="BK146" i="2"/>
  <c r="J146" i="2"/>
  <c r="BE146" i="2" s="1"/>
  <c r="BI141" i="2"/>
  <c r="BH141" i="2"/>
  <c r="BG141" i="2"/>
  <c r="BF141" i="2"/>
  <c r="T141" i="2"/>
  <c r="R141" i="2"/>
  <c r="P141" i="2"/>
  <c r="BK141" i="2"/>
  <c r="J141" i="2"/>
  <c r="BE141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/>
  <c r="BI125" i="2"/>
  <c r="BH125" i="2"/>
  <c r="BG125" i="2"/>
  <c r="BF125" i="2"/>
  <c r="T125" i="2"/>
  <c r="T119" i="2" s="1"/>
  <c r="T118" i="2" s="1"/>
  <c r="R125" i="2"/>
  <c r="P125" i="2"/>
  <c r="BK125" i="2"/>
  <c r="J125" i="2"/>
  <c r="BE125" i="2"/>
  <c r="BI120" i="2"/>
  <c r="BH120" i="2"/>
  <c r="BG120" i="2"/>
  <c r="BF120" i="2"/>
  <c r="T120" i="2"/>
  <c r="R120" i="2"/>
  <c r="P120" i="2"/>
  <c r="P119" i="2"/>
  <c r="BK120" i="2"/>
  <c r="J120" i="2"/>
  <c r="BE120" i="2"/>
  <c r="BI113" i="2"/>
  <c r="BH113" i="2"/>
  <c r="BG113" i="2"/>
  <c r="BF113" i="2"/>
  <c r="T113" i="2"/>
  <c r="R113" i="2"/>
  <c r="P113" i="2"/>
  <c r="BK113" i="2"/>
  <c r="BK97" i="2" s="1"/>
  <c r="J97" i="2" s="1"/>
  <c r="J59" i="2" s="1"/>
  <c r="J113" i="2"/>
  <c r="BE113" i="2" s="1"/>
  <c r="BI108" i="2"/>
  <c r="BH108" i="2"/>
  <c r="BG108" i="2"/>
  <c r="BF108" i="2"/>
  <c r="T108" i="2"/>
  <c r="R108" i="2"/>
  <c r="P108" i="2"/>
  <c r="BK108" i="2"/>
  <c r="J108" i="2"/>
  <c r="BE108" i="2"/>
  <c r="BI103" i="2"/>
  <c r="BH103" i="2"/>
  <c r="BG103" i="2"/>
  <c r="BF103" i="2"/>
  <c r="T103" i="2"/>
  <c r="T97" i="2" s="1"/>
  <c r="R103" i="2"/>
  <c r="P103" i="2"/>
  <c r="BK103" i="2"/>
  <c r="J103" i="2"/>
  <c r="BE103" i="2"/>
  <c r="BI98" i="2"/>
  <c r="BH98" i="2"/>
  <c r="BG98" i="2"/>
  <c r="BF98" i="2"/>
  <c r="T98" i="2"/>
  <c r="R98" i="2"/>
  <c r="R97" i="2"/>
  <c r="P98" i="2"/>
  <c r="P97" i="2" s="1"/>
  <c r="BK98" i="2"/>
  <c r="J98" i="2"/>
  <c r="BE98" i="2" s="1"/>
  <c r="BI93" i="2"/>
  <c r="BH93" i="2"/>
  <c r="BG93" i="2"/>
  <c r="BF93" i="2"/>
  <c r="T93" i="2"/>
  <c r="R93" i="2"/>
  <c r="P93" i="2"/>
  <c r="P88" i="2" s="1"/>
  <c r="P87" i="2" s="1"/>
  <c r="BK93" i="2"/>
  <c r="J93" i="2"/>
  <c r="BE93" i="2"/>
  <c r="BI89" i="2"/>
  <c r="BH89" i="2"/>
  <c r="BG89" i="2"/>
  <c r="BF89" i="2"/>
  <c r="T89" i="2"/>
  <c r="T88" i="2"/>
  <c r="R89" i="2"/>
  <c r="R88" i="2"/>
  <c r="R87" i="2" s="1"/>
  <c r="P89" i="2"/>
  <c r="BK89" i="2"/>
  <c r="J89" i="2"/>
  <c r="BE89" i="2" s="1"/>
  <c r="J82" i="2"/>
  <c r="F82" i="2"/>
  <c r="F80" i="2"/>
  <c r="E78" i="2"/>
  <c r="J51" i="2"/>
  <c r="F51" i="2"/>
  <c r="F49" i="2"/>
  <c r="E47" i="2"/>
  <c r="J18" i="2"/>
  <c r="E18" i="2"/>
  <c r="F83" i="2" s="1"/>
  <c r="F52" i="2"/>
  <c r="J17" i="2"/>
  <c r="J12" i="2"/>
  <c r="J80" i="2" s="1"/>
  <c r="J49" i="2"/>
  <c r="E7" i="2"/>
  <c r="E45" i="2" s="1"/>
  <c r="AS51" i="1"/>
  <c r="L47" i="1"/>
  <c r="AM46" i="1"/>
  <c r="L46" i="1"/>
  <c r="AM44" i="1"/>
  <c r="L44" i="1"/>
  <c r="L42" i="1"/>
  <c r="L41" i="1"/>
  <c r="BK480" i="2" l="1"/>
  <c r="J480" i="2" s="1"/>
  <c r="J63" i="2" s="1"/>
  <c r="BK247" i="2"/>
  <c r="J247" i="2" s="1"/>
  <c r="J62" i="2" s="1"/>
  <c r="F32" i="2"/>
  <c r="BB52" i="1" s="1"/>
  <c r="BB51" i="1" s="1"/>
  <c r="W28" i="1" s="1"/>
  <c r="F34" i="2"/>
  <c r="BD52" i="1" s="1"/>
  <c r="BD51" i="1" s="1"/>
  <c r="W30" i="1" s="1"/>
  <c r="R119" i="2"/>
  <c r="R118" i="2" s="1"/>
  <c r="BK88" i="2"/>
  <c r="BK87" i="2" s="1"/>
  <c r="E76" i="2"/>
  <c r="J31" i="2"/>
  <c r="AW52" i="1" s="1"/>
  <c r="R86" i="2"/>
  <c r="P118" i="2"/>
  <c r="P86" i="2" s="1"/>
  <c r="AU52" i="1" s="1"/>
  <c r="AU51" i="1" s="1"/>
  <c r="F33" i="2"/>
  <c r="BC52" i="1" s="1"/>
  <c r="BC51" i="1" s="1"/>
  <c r="W29" i="1" s="1"/>
  <c r="T87" i="2"/>
  <c r="P546" i="2"/>
  <c r="R546" i="2"/>
  <c r="BK119" i="2"/>
  <c r="J547" i="2"/>
  <c r="J65" i="2" s="1"/>
  <c r="BK546" i="2"/>
  <c r="J546" i="2" s="1"/>
  <c r="J64" i="2" s="1"/>
  <c r="T86" i="2"/>
  <c r="J30" i="2"/>
  <c r="AV52" i="1" s="1"/>
  <c r="F30" i="2"/>
  <c r="AZ52" i="1" s="1"/>
  <c r="AZ51" i="1" s="1"/>
  <c r="F31" i="2"/>
  <c r="BA52" i="1" s="1"/>
  <c r="BA51" i="1" s="1"/>
  <c r="BK118" i="2" l="1"/>
  <c r="J118" i="2" s="1"/>
  <c r="J60" i="2" s="1"/>
  <c r="AX51" i="1"/>
  <c r="AY51" i="1"/>
  <c r="J119" i="2"/>
  <c r="J61" i="2" s="1"/>
  <c r="AT52" i="1"/>
  <c r="J88" i="2"/>
  <c r="J58" i="2" s="1"/>
  <c r="W26" i="1"/>
  <c r="AV51" i="1"/>
  <c r="W27" i="1"/>
  <c r="AW51" i="1"/>
  <c r="AK27" i="1" s="1"/>
  <c r="J87" i="2"/>
  <c r="J57" i="2" s="1"/>
  <c r="BK86" i="2" l="1"/>
  <c r="J86" i="2" s="1"/>
  <c r="J56" i="2" s="1"/>
  <c r="AT51" i="1"/>
  <c r="AK26" i="1"/>
  <c r="J27" i="2" l="1"/>
  <c r="J36" i="2" s="1"/>
  <c r="AG52" i="1" l="1"/>
  <c r="AN52" i="1" s="1"/>
  <c r="AG51" i="1" l="1"/>
  <c r="AN51" i="1" s="1"/>
  <c r="AK23" i="1" l="1"/>
  <c r="AK32" i="1" s="1"/>
</calcChain>
</file>

<file path=xl/sharedStrings.xml><?xml version="1.0" encoding="utf-8"?>
<sst xmlns="http://schemas.openxmlformats.org/spreadsheetml/2006/main" count="5217" uniqueCount="605">
  <si>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</si>
  <si>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</si>
  <si>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</si>
  <si>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</si>
  <si>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</si>
  <si>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</si>
  <si>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</si>
  <si>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{be3b6531-31fe-43db-ab40-3c6600239686}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</si>
  <si>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</si>
  <si>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</si>
  <si>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</si>
  <si>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</si>
  <si>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</si>
  <si>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</si>
  <si>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</si>
  <si>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</si>
  <si>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Chomutov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</si>
  <si>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</si>
  <si>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</si>
  <si>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Technologie SSZ</t>
  </si>
  <si>
    <t>KSO:</t>
  </si>
  <si>
    <t>822 29</t>
  </si>
  <si>
    <t>CC-CZ:</t>
  </si>
  <si>
    <t>21129</t>
  </si>
  <si>
    <t>Místo:</t>
  </si>
  <si>
    <t>Datum:</t>
  </si>
  <si>
    <t>11. 10. 2018</t>
  </si>
  <si>
    <t>CZ-CPV:</t>
  </si>
  <si>
    <t>45316212-4</t>
  </si>
  <si>
    <t>CZ-CPA:</t>
  </si>
  <si>
    <t>42.22.22</t>
  </si>
  <si>
    <t>Zadavatel:</t>
  </si>
  <si>
    <t>IČ:</t>
  </si>
  <si>
    <t>474637111</t>
  </si>
  <si>
    <t>Statutární město Chomutov</t>
  </si>
  <si>
    <t>DIČ:</t>
  </si>
  <si>
    <t>CZ474637111</t>
  </si>
  <si>
    <t>Uchazeč:</t>
  </si>
  <si>
    <t>Vyplň údaj</t>
  </si>
  <si>
    <t>Projektant:</t>
  </si>
  <si>
    <t>71884220</t>
  </si>
  <si>
    <t>Ing. Břetislav Sedláček</t>
  </si>
  <si>
    <t>CZ8508152983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</si>
  <si>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</si>
  <si>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</si>
  <si>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</si>
  <si>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</si>
  <si>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</si>
  <si>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</si>
  <si>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</si>
  <si>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</si>
  <si>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</si>
  <si>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</si>
  <si>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</si>
  <si>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</si>
  <si>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</si>
  <si>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</si>
  <si>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</si>
  <si>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</si>
  <si>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</si>
  <si>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</si>
  <si>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</si>
  <si>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</si>
  <si>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</si>
  <si>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</si>
  <si>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</si>
  <si>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</si>
  <si>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</si>
  <si>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</si>
  <si>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</si>
  <si>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</si>
  <si>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</si>
  <si>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</si>
  <si>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</si>
  <si>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</si>
  <si>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</si>
  <si>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</si>
  <si>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</si>
  <si>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</si>
  <si>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</si>
  <si>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</si>
  <si>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</si>
  <si>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</si>
  <si>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</si>
  <si>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</si>
  <si>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</si>
  <si>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1</t>
  </si>
  <si>
    <t>PRO</t>
  </si>
  <si>
    <t>{c2eaee6b-c06a-4c5b-975c-fd69b10efc6d}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</si>
  <si>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</si>
  <si>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</si>
  <si>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</si>
  <si>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</si>
  <si>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</si>
  <si>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</si>
  <si>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</si>
  <si>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</si>
  <si>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Technologie SSZ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</si>
  <si>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</si>
  <si>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</si>
  <si>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</si>
  <si>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</si>
  <si>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</si>
  <si>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</si>
  <si>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</si>
  <si>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997 - Přesun sutě</t>
  </si>
  <si>
    <t>M - Práce a dodávky M</t>
  </si>
  <si>
    <t xml:space="preserve">    21-M - Elektromontáže</t>
  </si>
  <si>
    <t xml:space="preserve">    22-M - Montáže sděl. a zabezp. zařízení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</si>
  <si>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</si>
  <si>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</si>
  <si>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</si>
  <si>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</si>
  <si>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</si>
  <si>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</si>
  <si>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</si>
  <si>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</si>
  <si>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</si>
  <si>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</si>
  <si>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</si>
  <si>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</si>
  <si>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</si>
  <si>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</si>
  <si>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</si>
  <si>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</si>
  <si>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</si>
  <si>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</si>
  <si>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</si>
  <si>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</si>
  <si>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</si>
  <si>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</si>
  <si>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</si>
  <si>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171201201</t>
  </si>
  <si>
    <t>Uložení sypaniny na skládky</t>
  </si>
  <si>
    <t>m3</t>
  </si>
  <si>
    <t>CS ÚRS 2018 02</t>
  </si>
  <si>
    <t>4</t>
  </si>
  <si>
    <t>1338726131</t>
  </si>
  <si>
    <t>VV</t>
  </si>
  <si>
    <t>v.č. D.1.8.2 - Situace SSZ</t>
  </si>
  <si>
    <t>- uložení přebytečné zeminy z výkopu 50 x 80 - odměřeno v AutoCadu:</t>
  </si>
  <si>
    <t>(46+38+6)*0,5*0,2</t>
  </si>
  <si>
    <t>171201211</t>
  </si>
  <si>
    <t>Poplatek za uložení stavebního odpadu na skládce (skládkovné) zeminy a kameniva zatříděného do Katalogu odpadů pod kódem 170 504</t>
  </si>
  <si>
    <t>t</t>
  </si>
  <si>
    <t>-588997518</t>
  </si>
  <si>
    <t>- poplatek za uložení přebytečné zeminy z výkopu 50 x 80 - odměřeno v AutoCadu:</t>
  </si>
  <si>
    <t>(46+38+6)*0,5*0,2*1,66</t>
  </si>
  <si>
    <t>997</t>
  </si>
  <si>
    <t>Přesun sutě</t>
  </si>
  <si>
    <t>3</t>
  </si>
  <si>
    <t>997221571</t>
  </si>
  <si>
    <t>Vodorovná doprava vybouraných hmot bez naložení, ale se složením a s hrubým urovnáním na vzdálenost do 1 km</t>
  </si>
  <si>
    <t>2076671985</t>
  </si>
  <si>
    <t>v.č. D.1.8.1 - Technická zpráva</t>
  </si>
  <si>
    <t>Odvoz vybouraných betonových základů stávajících chodeckých stožárů SSZ:</t>
  </si>
  <si>
    <t>6*0,6*0,6*0,6*1,66</t>
  </si>
  <si>
    <t>997221579</t>
  </si>
  <si>
    <t>Vodorovná doprava vybouraných hmot bez naložení, ale se složením a s hrubým urovnáním na vzdálenost Příplatek k ceně za každý další i započatý 1 km přes 1 km</t>
  </si>
  <si>
    <t>-1125901580</t>
  </si>
  <si>
    <t>5</t>
  </si>
  <si>
    <t>997221612</t>
  </si>
  <si>
    <t>Nakládání na dopravní prostředky pro vodorovnou dopravu vybouraných hmot</t>
  </si>
  <si>
    <t>-2038357661</t>
  </si>
  <si>
    <t>Nakládání vybouraných betonových základů stávajících chodeckých stožárů SSZ:</t>
  </si>
  <si>
    <t>6</t>
  </si>
  <si>
    <t>997221815</t>
  </si>
  <si>
    <t>Poplatek za uložení stavebního odpadu na skládce (skládkovné) z prostého betonu zatříděného do Katalogu odpadů pod kódem 170 101</t>
  </si>
  <si>
    <t>-280159518</t>
  </si>
  <si>
    <t>poplatek za uložení vybouraných betonových základů stávajících chodeckých stožárů SSZ:</t>
  </si>
  <si>
    <t>M</t>
  </si>
  <si>
    <t>Práce a dodávky M</t>
  </si>
  <si>
    <t>21-M</t>
  </si>
  <si>
    <t>Elektromontáže</t>
  </si>
  <si>
    <t>7</t>
  </si>
  <si>
    <t>210100002</t>
  </si>
  <si>
    <t>Ukončení vodičů izolovaných s označením a zapojením v rozváděči nebo na přístroji průřezu žíly do 6 mm2</t>
  </si>
  <si>
    <t>kus</t>
  </si>
  <si>
    <t>1752610231</t>
  </si>
  <si>
    <t>v.č. D.1.8.3 - Schematický kabelový plán SSZ</t>
  </si>
  <si>
    <t>v.č. D.1.8.4 - Napájení SSZ</t>
  </si>
  <si>
    <t>- ukončení napájecího kabelu NYY-J 3x6</t>
  </si>
  <si>
    <t>2*3</t>
  </si>
  <si>
    <t>8</t>
  </si>
  <si>
    <t>35436314</t>
  </si>
  <si>
    <t>hlava rozdělovací smršťovaná přímá do 1kV SKE 4f/1+2 kabel 12-32mm/průřez 1,5-35mm</t>
  </si>
  <si>
    <t>1800788025</t>
  </si>
  <si>
    <t>9</t>
  </si>
  <si>
    <t>210220301</t>
  </si>
  <si>
    <t>Montáž hromosvodného vedení svorek se 2 šrouby</t>
  </si>
  <si>
    <t>-126862388</t>
  </si>
  <si>
    <t>v.č. D.1.8.5 - Schéma doplňujícího ochranného pospojování SSZ</t>
  </si>
  <si>
    <t>10</t>
  </si>
  <si>
    <t>354418850</t>
  </si>
  <si>
    <t>svorka spojovací pro lano D 8-10 mm</t>
  </si>
  <si>
    <t>758193663</t>
  </si>
  <si>
    <t>11</t>
  </si>
  <si>
    <t>210220452</t>
  </si>
  <si>
    <t>Montáž hromosvodného vedení ochranných prvků a doplňků ochranného pospojování pevně</t>
  </si>
  <si>
    <t>m</t>
  </si>
  <si>
    <t>1231714634</t>
  </si>
  <si>
    <t>- odměřeno v AutoCadu:</t>
  </si>
  <si>
    <t>25</t>
  </si>
  <si>
    <t>12</t>
  </si>
  <si>
    <t>354410720</t>
  </si>
  <si>
    <t>drát pro hromosvod FeZn D 8mm</t>
  </si>
  <si>
    <t>kg</t>
  </si>
  <si>
    <t>-1250882927</t>
  </si>
  <si>
    <t>25/2,5</t>
  </si>
  <si>
    <t>13</t>
  </si>
  <si>
    <t>210800014</t>
  </si>
  <si>
    <t>Montáž izolovaných vodičů měděných do 1 kV bez ukončení uložených v trubkách nebo lištách zatažených plných a laněných s PVC pláštěm, bezhalogenových, ohniodolných (CY, CHAH-R(V),...) průřezu žíly 0,5 až 16 mm2</t>
  </si>
  <si>
    <t>1926167121</t>
  </si>
  <si>
    <t>- ochranné pospojování ve stožárech SSZ:</t>
  </si>
  <si>
    <t>8*0,5</t>
  </si>
  <si>
    <t>14</t>
  </si>
  <si>
    <t>34140826</t>
  </si>
  <si>
    <t>vodič silový s Cu jádrem 6mm2</t>
  </si>
  <si>
    <t>-127336337</t>
  </si>
  <si>
    <t>210813061</t>
  </si>
  <si>
    <t>Montáž izolovaných kabelů měděných do 1 kV bez ukončení plných a kulatých (CYKY, CHKE-R,...) uložených pevně počtu a průřezu žil 5x1,5 až 2,5 mm2</t>
  </si>
  <si>
    <t>-643521937</t>
  </si>
  <si>
    <t>v.č. D.1.8.6 - Stožáry SSZ - umístění návěstidel</t>
  </si>
  <si>
    <t>Stožár č. 1:</t>
  </si>
  <si>
    <t>Stožár č. 2:</t>
  </si>
  <si>
    <t>Stožár č. 3:</t>
  </si>
  <si>
    <t>Stožár č. 4:</t>
  </si>
  <si>
    <t>Stožár č. 5:</t>
  </si>
  <si>
    <t>Stožár č. 6:</t>
  </si>
  <si>
    <t>Stožár č. 7:</t>
  </si>
  <si>
    <t>Stožár č. 8:</t>
  </si>
  <si>
    <t>Součet</t>
  </si>
  <si>
    <t>16</t>
  </si>
  <si>
    <t>341310201</t>
  </si>
  <si>
    <t>Silový vodič YY-JZ 5x1,0 0,6/1kV black</t>
  </si>
  <si>
    <t>Cena pro projekt</t>
  </si>
  <si>
    <t>2123735016</t>
  </si>
  <si>
    <t>- včetně 5% prořezu</t>
  </si>
  <si>
    <t>10*1,05</t>
  </si>
  <si>
    <t>5*1,05</t>
  </si>
  <si>
    <t>17</t>
  </si>
  <si>
    <t>210810046</t>
  </si>
  <si>
    <t>Montáž izolovaných kabelů měděných do 1 kV bez ukončení plných a kulatých (CYKY, CHKE-R,...) uložených pevně počtu a průřezu žil 3x1,5 až 6 mm2</t>
  </si>
  <si>
    <t>-752839641</t>
  </si>
  <si>
    <t>- pokládka kabelu NYY-J 3x6</t>
  </si>
  <si>
    <t>18</t>
  </si>
  <si>
    <t>341310103</t>
  </si>
  <si>
    <t>kabel NYY-J 3x6 0,6/1kV</t>
  </si>
  <si>
    <t>891536903</t>
  </si>
  <si>
    <t>- pokládka kabelu NYY-J 3x6 - včetně 5% prořezu:</t>
  </si>
  <si>
    <t>15*1,05</t>
  </si>
  <si>
    <t>19</t>
  </si>
  <si>
    <t>210813071-D</t>
  </si>
  <si>
    <t>Demontáž izolovaných kabelů měděných do 1 kV bez ukončení plných a kulatých (CYKY, CHKE-R,...) uložených pevně počtu a průřezu žil 7x1,5 až 2,5 mm2</t>
  </si>
  <si>
    <t>379483052</t>
  </si>
  <si>
    <t>90</t>
  </si>
  <si>
    <t>20</t>
  </si>
  <si>
    <t>210813071</t>
  </si>
  <si>
    <t>Montáž izolovaných kabelů měděných do 1 kV bez ukončení plných a kulatých (CYKY, CHKE-R,...) uložených pevně počtu a průřezu žil 7x1,5 až 2,5 mm2</t>
  </si>
  <si>
    <t>1277026518</t>
  </si>
  <si>
    <t>- pokládka kabelu NYY-J 7x1,5:</t>
  </si>
  <si>
    <t>341310003</t>
  </si>
  <si>
    <t>kabel NYY-J 7x1,5 0,6/1kV</t>
  </si>
  <si>
    <t>855327588</t>
  </si>
  <si>
    <t>- pokládka kabelu NYY-J 7x1,5 - včetně 5% prořezu:</t>
  </si>
  <si>
    <t>22</t>
  </si>
  <si>
    <t>210813081-D</t>
  </si>
  <si>
    <t>Demontáž izolovaných kabelů měděných do 1 kV bez ukončení plných a kulatých (CYKY, CHKE-R,...) uložených pevně počtu a průřezu žil 12x1,5 mm2</t>
  </si>
  <si>
    <t>-1743801272</t>
  </si>
  <si>
    <t>110</t>
  </si>
  <si>
    <t>23</t>
  </si>
  <si>
    <t>210813081</t>
  </si>
  <si>
    <t>Montáž izolovaných kabelů měděných do 1 kV bez ukončení plných a kulatých (CYKY, CHKE-R,...) uložených pevně počtu a průřezu žil 12x1,5 mm2</t>
  </si>
  <si>
    <t>709412607</t>
  </si>
  <si>
    <t>- pokládka kabelů NYY-J 12x1,5:</t>
  </si>
  <si>
    <t>10+55+20</t>
  </si>
  <si>
    <t>24</t>
  </si>
  <si>
    <t>341310004</t>
  </si>
  <si>
    <t>kabel NYY-J 12x1,5 0,6/1kV</t>
  </si>
  <si>
    <t>1249273712</t>
  </si>
  <si>
    <t>- pokládka kabelů NYY-J 12x1,5 - včetně 5% prořezu:</t>
  </si>
  <si>
    <t>(10+55+20)*1,05</t>
  </si>
  <si>
    <t>210813101-D</t>
  </si>
  <si>
    <t>Demontáž izolovaných kabelů měděných do 1 kV bez ukončení plných a kulatých (CYKY, CHKE-R,...) uložených pevně počtu a průřezu žil 19x1,5 až 2,5 mm2</t>
  </si>
  <si>
    <t>-1996992570</t>
  </si>
  <si>
    <t>50</t>
  </si>
  <si>
    <t>26</t>
  </si>
  <si>
    <t>210813101</t>
  </si>
  <si>
    <t>Montáž izolovaných kabelů měděných do 1 kV bez ukončení plných a kulatých (CYKY, CHKE-R,...) uložených pevně počtu a průřezu žil 19x1,5 až 2,5 mm2</t>
  </si>
  <si>
    <t>1979215999</t>
  </si>
  <si>
    <t>- pokládka kabelů NYY-J 19x1,5:</t>
  </si>
  <si>
    <t>20+65+20</t>
  </si>
  <si>
    <t>27</t>
  </si>
  <si>
    <t>341310007</t>
  </si>
  <si>
    <t>kabel NYY-J 19x1,5 0,6/1kV</t>
  </si>
  <si>
    <t>569220176</t>
  </si>
  <si>
    <t>- pokládka kabelů NYY-J 19x1,5 - včetně 5% prořezu:</t>
  </si>
  <si>
    <t>(20+65+20)*1,05</t>
  </si>
  <si>
    <t>28</t>
  </si>
  <si>
    <t>210813111</t>
  </si>
  <si>
    <t>Montáž izolovaných kabelů měděných do 1 kV bez ukončení plných a kulatých (CYKY, CHKE-R,...) uložených pevně počtu a průřezu žil 24x1,5 mm2</t>
  </si>
  <si>
    <t>-2133808607</t>
  </si>
  <si>
    <t>- pokládka kabelů NYY-J 24x1,5:</t>
  </si>
  <si>
    <t>55</t>
  </si>
  <si>
    <t>29</t>
  </si>
  <si>
    <t>341310009</t>
  </si>
  <si>
    <t>kabel NYY-J 24x1,5 0,6/1kV</t>
  </si>
  <si>
    <t>1440504631</t>
  </si>
  <si>
    <t>- pokládka kabelu NYY-J 24x1,5 - včetně 5% prořezu</t>
  </si>
  <si>
    <t>55*1,05</t>
  </si>
  <si>
    <t>22-M</t>
  </si>
  <si>
    <t>Montáže sděl. a zabezp. zařízení</t>
  </si>
  <si>
    <t>30</t>
  </si>
  <si>
    <t>220061701</t>
  </si>
  <si>
    <t>Zatažení kabelu do objektu včetně vyčištění přístupu do objektu, odvinutí a zatažení kabelu do objektu do 9 kg/m</t>
  </si>
  <si>
    <t>-2054993569</t>
  </si>
  <si>
    <t>3+1</t>
  </si>
  <si>
    <t>31</t>
  </si>
  <si>
    <t>220110346</t>
  </si>
  <si>
    <t>Montáž kabelového štítku včetně vyražení znaku na štítek, připevnění na kabel, ovinutí štítku páskou pro označení konce kabelu</t>
  </si>
  <si>
    <t>1755001434</t>
  </si>
  <si>
    <t>- značení konců kabelů:</t>
  </si>
  <si>
    <t>8*2+1*2</t>
  </si>
  <si>
    <t>32</t>
  </si>
  <si>
    <t>405600359</t>
  </si>
  <si>
    <t>Štítek kabelový s upevňovacím páskem</t>
  </si>
  <si>
    <t>-1473274188</t>
  </si>
  <si>
    <t>33</t>
  </si>
  <si>
    <t>220111436</t>
  </si>
  <si>
    <t>Kontrolní a závěrečné měření na kabelu včetně provedení správného sledu zapojení žil na koncovkách nebo závěrech, měření smyčkových a izolačních odporů, vyplnění měřícího protokolu pro rozvod signalizace</t>
  </si>
  <si>
    <t>-449844565</t>
  </si>
  <si>
    <t>- měření kabelů ke stožárům</t>
  </si>
  <si>
    <t>1*7+3*12+3*19+1*24</t>
  </si>
  <si>
    <t>- měření na napájecím kabelu</t>
  </si>
  <si>
    <t>1*3</t>
  </si>
  <si>
    <t>34</t>
  </si>
  <si>
    <t>220111741</t>
  </si>
  <si>
    <t>Montáž svorky rozpojovací včetně montáže skříňky pro svorku, úpravy zemniče pro připojení svorky, očíslování zemniče zkušební</t>
  </si>
  <si>
    <t>-840814387</t>
  </si>
  <si>
    <t>- montáž zkušební svorky na stožárech SSZ:</t>
  </si>
  <si>
    <t>35</t>
  </si>
  <si>
    <t>354419250</t>
  </si>
  <si>
    <t>svorka zkušební pro lano D 6-12 mm, FeZn</t>
  </si>
  <si>
    <t>-736056480</t>
  </si>
  <si>
    <t>36</t>
  </si>
  <si>
    <t>220271621</t>
  </si>
  <si>
    <t>Pocínování sdělovacích vodičů a silnoproudých šňůr v krabici</t>
  </si>
  <si>
    <t>-1955733096</t>
  </si>
  <si>
    <t>4*5</t>
  </si>
  <si>
    <t>2*5</t>
  </si>
  <si>
    <t>37</t>
  </si>
  <si>
    <t>220300151</t>
  </si>
  <si>
    <t>Montáž formy pro kabely TCEKE, TCEKES včetně odstranění pláště na jednom konci kabelu, odnitkování a vyšití formy, očištění konců žil a prozvonění, zaletování formy na špičky nebo zapojení pod šroubky do délky 0,5 m kabelu 2,5 XN</t>
  </si>
  <si>
    <t>899100523</t>
  </si>
  <si>
    <t>- ukončení kabelu NYY-J 7x1,5:</t>
  </si>
  <si>
    <t>1*2</t>
  </si>
  <si>
    <t>38</t>
  </si>
  <si>
    <t>220300602</t>
  </si>
  <si>
    <t>Ukončení návěstních kabelů smršťovací záklopkou včetně odizolování, vyformování a zapojení vodičů na kabelech NCEY, NCYY do 7x1 nebo 1,5</t>
  </si>
  <si>
    <t>-1858958205</t>
  </si>
  <si>
    <t>39</t>
  </si>
  <si>
    <t>34343200</t>
  </si>
  <si>
    <t>trubka smršťovací středněstěnná s lepidlem MDT-A 12/3</t>
  </si>
  <si>
    <t>-1453602012</t>
  </si>
  <si>
    <t>1*2*0,1</t>
  </si>
  <si>
    <t>40</t>
  </si>
  <si>
    <t>220300152</t>
  </si>
  <si>
    <t>Montáž formy pro kabely TCEKE, TCEKES včetně odstranění pláště na jednom konci kabelu, odnitkování a vyšití formy, očištění konců žil a prozvonění, zaletování formy na špičky nebo zapojení pod šroubky do délky 0,5 m kabelu 5 XN</t>
  </si>
  <si>
    <t>-1667122613</t>
  </si>
  <si>
    <t>- ukončení kabelů NYY-J 12x1,5:</t>
  </si>
  <si>
    <t>3*2</t>
  </si>
  <si>
    <t>41</t>
  </si>
  <si>
    <t>220300603</t>
  </si>
  <si>
    <t>Ukončení návěstních kabelů smršťovací záklopkou včetně odizolování, vyformování a zapojení vodičů na kabelech NCEY, NCYY do 12x1 nebo 1,5</t>
  </si>
  <si>
    <t>-1745560050</t>
  </si>
  <si>
    <t>42</t>
  </si>
  <si>
    <t>34343201</t>
  </si>
  <si>
    <t>trubka smršťovací středněstěnná s lepidlem MDT-A 19/6</t>
  </si>
  <si>
    <t>-692753318</t>
  </si>
  <si>
    <t>3*2*0,1</t>
  </si>
  <si>
    <t>43</t>
  </si>
  <si>
    <t>1919876122</t>
  </si>
  <si>
    <t>- ukončení kabelů NYY-J 19x1,5:</t>
  </si>
  <si>
    <t>44</t>
  </si>
  <si>
    <t>220300604</t>
  </si>
  <si>
    <t>Ukončení návěstních kabelů smršťovací záklopkou včetně odizolování, vyformování a zapojení vodičů na kabelech NCEY, NCYY do 19x1 nebo 1,5</t>
  </si>
  <si>
    <t>-1124945674</t>
  </si>
  <si>
    <t>45</t>
  </si>
  <si>
    <t>34343202</t>
  </si>
  <si>
    <t>trubka smršťovací středněstěnná s lepidlem MDT-A 27/8</t>
  </si>
  <si>
    <t>1855744656</t>
  </si>
  <si>
    <t>46</t>
  </si>
  <si>
    <t>220300153</t>
  </si>
  <si>
    <t>Montáž formy pro kabely TCEKE, TCEKES včetně odstranění pláště na jednom konci kabelu, odnitkování a vyšití formy, očištění konců žil a prozvonění, zaletování formy na špičky nebo zapojení pod šroubky do délky 0,5 m kabelu 10 XN</t>
  </si>
  <si>
    <t>16304215</t>
  </si>
  <si>
    <t>- ukončení kabelu NYY-J 24x1,5:</t>
  </si>
  <si>
    <t>47</t>
  </si>
  <si>
    <t>220300605</t>
  </si>
  <si>
    <t>Ukončení návěstních kabelů smršťovací záklopkou včetně odizolování, vyformování a zapojení vodičů na kabelech NCEY, NCYY do 24x1 nebo 1,5</t>
  </si>
  <si>
    <t>1521365173</t>
  </si>
  <si>
    <t>48</t>
  </si>
  <si>
    <t>343432020</t>
  </si>
  <si>
    <t>-891569935</t>
  </si>
  <si>
    <t>49</t>
  </si>
  <si>
    <t>435038034</t>
  </si>
  <si>
    <t>v.č. 03 - Schematický kabelový plán SSZ č. 4008</t>
  </si>
  <si>
    <t>- ukončení kabelů NYY-J 30x1,5</t>
  </si>
  <si>
    <t>5*2</t>
  </si>
  <si>
    <t>220300606</t>
  </si>
  <si>
    <t>Ukončení návěstních kabelů smršťovací záklopkou včetně odizolování, vyformování a zapojení vodičů na kabelech NCEY, NCYY do 37x1 nebo 1,5</t>
  </si>
  <si>
    <t>133819392</t>
  </si>
  <si>
    <t>51</t>
  </si>
  <si>
    <t>343432030</t>
  </si>
  <si>
    <t>trubka smršťovací středněstěnná s lepidlem MDT-A 32/7</t>
  </si>
  <si>
    <t>945795392</t>
  </si>
  <si>
    <t>5*2*0,1</t>
  </si>
  <si>
    <t>52</t>
  </si>
  <si>
    <t>-817989176</t>
  </si>
  <si>
    <t>- ukončení kabelů NYY-J 40x1,5</t>
  </si>
  <si>
    <t>53</t>
  </si>
  <si>
    <t>220300607</t>
  </si>
  <si>
    <t>Ukončení návěstních kabelů smršťovací záklopkou včetně odizolování, vyformování a zapojení vodičů na kabelech NCEY, NCYY do 48x1 nebo 1,5</t>
  </si>
  <si>
    <t>587461570</t>
  </si>
  <si>
    <t>54</t>
  </si>
  <si>
    <t>34343204</t>
  </si>
  <si>
    <t>trubka smršťovací středněstěnná s lepidlem MDT-A 38/12</t>
  </si>
  <si>
    <t>-1570200412</t>
  </si>
  <si>
    <t>220300533</t>
  </si>
  <si>
    <t>Ukončení vodiče na svorkovnici na kabelu CMSM do 7 žil 1,50 mm2</t>
  </si>
  <si>
    <t>-2048755684</t>
  </si>
  <si>
    <t>56</t>
  </si>
  <si>
    <t>220960002-D</t>
  </si>
  <si>
    <t>Demontáž stožáru nebo sloupku včetně postavení stožáru, usazení nebo zabetonování základu, zatažení kabelu do stožáru, připojení kabelu, připojení uzemnění přímého na základovém rámu</t>
  </si>
  <si>
    <t>-370211557</t>
  </si>
  <si>
    <t>57</t>
  </si>
  <si>
    <t>220960002</t>
  </si>
  <si>
    <t>Montáž stožáru nebo sloupku včetně postavení stožáru, usazení nebo zabetonování základu, zatažení kabelu do stožáru, připojení kabelu, připojení uzemnění přímého na základovém rámu</t>
  </si>
  <si>
    <t>1653048719</t>
  </si>
  <si>
    <t>58</t>
  </si>
  <si>
    <t>404611032</t>
  </si>
  <si>
    <t>Stožár chodecký výšky 3,4 m</t>
  </si>
  <si>
    <t>-861966462</t>
  </si>
  <si>
    <t>59</t>
  </si>
  <si>
    <t>404611038</t>
  </si>
  <si>
    <t>Základový rám</t>
  </si>
  <si>
    <t>-1507415750</t>
  </si>
  <si>
    <t>60</t>
  </si>
  <si>
    <t>220960021</t>
  </si>
  <si>
    <t>Montáž stožárové svorkovnice s připevněním</t>
  </si>
  <si>
    <t>-1402139046</t>
  </si>
  <si>
    <t>61</t>
  </si>
  <si>
    <t>404611031</t>
  </si>
  <si>
    <t>Stožárová svorkovnice s krytím IP54</t>
  </si>
  <si>
    <t>-2124125974</t>
  </si>
  <si>
    <t>62</t>
  </si>
  <si>
    <t>220960031-D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</si>
  <si>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</si>
  <si>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-296147373</t>
  </si>
  <si>
    <t>63</t>
  </si>
  <si>
    <t>220960036-D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</si>
  <si>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</si>
  <si>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-445425378</t>
  </si>
  <si>
    <t>64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</si>
  <si>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</si>
  <si>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</si>
  <si>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1851734049</t>
  </si>
  <si>
    <t>65</t>
  </si>
  <si>
    <t>220960041-D</t>
  </si>
  <si>
    <t>Demontáž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</si>
  <si>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-1059466095</t>
  </si>
  <si>
    <t>66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</si>
  <si>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</si>
  <si>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</si>
  <si>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2136467249</t>
  </si>
  <si>
    <t>67</t>
  </si>
  <si>
    <t>404452600</t>
  </si>
  <si>
    <t>páska upínací 12,7x0,75mm</t>
  </si>
  <si>
    <t>1824117100</t>
  </si>
  <si>
    <t>2*(2*3,14*0,1)</t>
  </si>
  <si>
    <t>1*(2*3,14*0,1)</t>
  </si>
  <si>
    <t>68</t>
  </si>
  <si>
    <t>404452610</t>
  </si>
  <si>
    <t>spona upínací 12,7mm</t>
  </si>
  <si>
    <t>100 kus</t>
  </si>
  <si>
    <t>379142082</t>
  </si>
  <si>
    <t>2/100</t>
  </si>
  <si>
    <t>1/100</t>
  </si>
  <si>
    <t>69</t>
  </si>
  <si>
    <t>220960183</t>
  </si>
  <si>
    <t>Montáž řadiče včetně usazení, zatažení kabelů do řadiče, připojení uzemnění mikroprocesorového na sloupek</t>
  </si>
  <si>
    <t>1840151050</t>
  </si>
  <si>
    <t>70</t>
  </si>
  <si>
    <t>220960201</t>
  </si>
  <si>
    <t>Adresace řadiče MR přes čtyři světelné skupiny</t>
  </si>
  <si>
    <t>230346269</t>
  </si>
  <si>
    <t>71</t>
  </si>
  <si>
    <t>220960221</t>
  </si>
  <si>
    <t>Programování řadiče MR do deseti světelných skupin</t>
  </si>
  <si>
    <t>3267679</t>
  </si>
  <si>
    <t>72</t>
  </si>
  <si>
    <t>404617001</t>
  </si>
  <si>
    <t>Řadič pro dětská hřiště</t>
  </si>
  <si>
    <t>256</t>
  </si>
  <si>
    <t>1549595967</t>
  </si>
  <si>
    <t>73</t>
  </si>
  <si>
    <t>404611157</t>
  </si>
  <si>
    <t>Sloupek sestavený pod řadič</t>
  </si>
  <si>
    <t>1616999905</t>
  </si>
  <si>
    <t>74</t>
  </si>
  <si>
    <t>1745157481</t>
  </si>
  <si>
    <t>46-M</t>
  </si>
  <si>
    <t>Zemní práce při extr.mont.pracích</t>
  </si>
  <si>
    <t>75</t>
  </si>
  <si>
    <t>460070553</t>
  </si>
  <si>
    <t>Hloubení nezapažených jam ručně pro ostatní konstrukce s přemístěním výkopku do vzdálenosti 3 m od okraje jámy nebo naložením na dopravní prostředek, včetně zásypu, zhutnění a urovnání povrchu pro základy signalizačních zařízení světelné signalizace stožárů s patkou na základovém rámu, v hornině třídy 3</t>
  </si>
  <si>
    <t>717709487</t>
  </si>
  <si>
    <t>- výkopy pro základy chodeckých stožárů a sloupku řadiče:</t>
  </si>
  <si>
    <t>76</t>
  </si>
  <si>
    <t>460080014</t>
  </si>
  <si>
    <t>Základové konstrukce základ bez bednění do rostlé zeminy z monolitického betonu tř. C 16/20</t>
  </si>
  <si>
    <t>-1160322081</t>
  </si>
  <si>
    <t>-  betonových základů chodeckých stožárů a sloupku řadiče:</t>
  </si>
  <si>
    <t>(0,6^3)*9</t>
  </si>
  <si>
    <t>77</t>
  </si>
  <si>
    <t>460080112</t>
  </si>
  <si>
    <t>Základové konstrukce bourání základu včetně záhozu jámy sypaninou, zhutnění a urovnání betonového</t>
  </si>
  <si>
    <t>-1559826156</t>
  </si>
  <si>
    <t>- rozbourání betonových základů chodeckých stožárů:</t>
  </si>
  <si>
    <t>(0,6^3)*6</t>
  </si>
  <si>
    <t>78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</si>
  <si>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</si>
  <si>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</si>
  <si>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-1677815648</t>
  </si>
  <si>
    <t>- výkop 50 x 80 ručně - odměřeno v AutoCadu:</t>
  </si>
  <si>
    <t>46+38+6</t>
  </si>
  <si>
    <t>79</t>
  </si>
  <si>
    <t>460260001</t>
  </si>
  <si>
    <t>Ostatní práce při stavbě kabelových vedení zatažení lana včetně odvinutí a napojení do kanálu nebo tvárnicové trasy</t>
  </si>
  <si>
    <t>-2082221851</t>
  </si>
  <si>
    <t>- zatažení lana do kabelových prostupů - odměřeno v AutoCadu</t>
  </si>
  <si>
    <t>5+5+6,5+6,5+8</t>
  </si>
  <si>
    <t>80</t>
  </si>
  <si>
    <t>460421182</t>
  </si>
  <si>
    <t>Kabelové lože včetně podsypu, zhutnění a urovnání povrchu z písku nebo štěrkopísku tloušťky 10 cm nad kabel zakryté plastovou fólií, šířky lože přes 25 do 50 cm</t>
  </si>
  <si>
    <t>-364489845</t>
  </si>
  <si>
    <t>81</t>
  </si>
  <si>
    <t>693113110</t>
  </si>
  <si>
    <t>pás varovný plný PE šíře 33 cm s potiskem</t>
  </si>
  <si>
    <t>-951469638</t>
  </si>
  <si>
    <t>82</t>
  </si>
  <si>
    <t>345713520</t>
  </si>
  <si>
    <t>trubka elektroinstalační ohebná dvouplášťová korugovaná D 52/63 mm, HDPE+LDPE</t>
  </si>
  <si>
    <t>-856144562</t>
  </si>
  <si>
    <t>- chránička kabelů - odměřeno v AutoCadu:</t>
  </si>
  <si>
    <t>265</t>
  </si>
  <si>
    <t>83</t>
  </si>
  <si>
    <t>460510075</t>
  </si>
  <si>
    <t>Kabelové prostupy, kanály a multikanály kabelové prostupy z trub plastových včetně osazení, utěsnění a spárování do rýhy, bez výkopových prací s obetonováním, vnitřního průměru přes 10 do 15 cm</t>
  </si>
  <si>
    <t>-732553051</t>
  </si>
  <si>
    <t>- kopané kabelové prostupy DN110 - odměřeno v AutoCadu:</t>
  </si>
  <si>
    <t>84</t>
  </si>
  <si>
    <t>28613461</t>
  </si>
  <si>
    <t>potrubí plynovodní PE100 SDR 17 návin 100m se signalizační vrstvou 110x6,6mm</t>
  </si>
  <si>
    <t>2113586461</t>
  </si>
  <si>
    <t>85</t>
  </si>
  <si>
    <t>460560263</t>
  </si>
  <si>
    <t>Zásyp kabelových rýh ručně s uložením výkopku ve vrstvách včetně zhutnění a urovnání povrchu šířky 50 cm hloubky 80 cm, v hornině třídy 3</t>
  </si>
  <si>
    <t>1761750856</t>
  </si>
  <si>
    <t>86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</si>
  <si>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</si>
  <si>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</si>
  <si>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618815471</t>
  </si>
  <si>
    <t>- přebytečná zemina z výkopu 50 x 80 - odměřeno v AutoCadu:</t>
  </si>
  <si>
    <t>87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</si>
  <si>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</si>
  <si>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</si>
  <si>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-970909763</t>
  </si>
  <si>
    <t>Za dalších 9 km:</t>
  </si>
  <si>
    <t>(46+38+6)*0,5*0,2*9</t>
  </si>
  <si>
    <t>88</t>
  </si>
  <si>
    <t>460600061</t>
  </si>
  <si>
    <t>Přemístění (odvoz) horniny, suti a vybouraných hmot odvoz suti a vybouraných hmot do 1 km</t>
  </si>
  <si>
    <t>801452972</t>
  </si>
  <si>
    <t>89</t>
  </si>
  <si>
    <t>460600071</t>
  </si>
  <si>
    <t>Přemístění (odvoz) horniny, suti a vybouraných hmot odvoz suti a vybouraných hmot Příplatek k ceně za každý další i započatý 1 km</t>
  </si>
  <si>
    <t>953227387</t>
  </si>
  <si>
    <t>6*0,6*0,6*0,6*1,66*9</t>
  </si>
  <si>
    <t>VRN</t>
  </si>
  <si>
    <t>Vedlejší rozpočtové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</si>
  <si>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</si>
  <si>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</si>
  <si>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</si>
  <si>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</si>
  <si>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1024</t>
  </si>
  <si>
    <t>-222934101</t>
  </si>
  <si>
    <t>- přímo zadané:</t>
  </si>
  <si>
    <t>VRN4</t>
  </si>
  <si>
    <t>Inženýrská činnost</t>
  </si>
  <si>
    <t>91</t>
  </si>
  <si>
    <t>044002000</t>
  </si>
  <si>
    <t>Hlavní tituly průvodních činností a nákladů inženýrská činnost revize</t>
  </si>
  <si>
    <t>Kč</t>
  </si>
  <si>
    <t>729690643</t>
  </si>
  <si>
    <t>přímo zadané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</si>
</sst>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 wrapText="1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7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9" fillId="0" borderId="22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166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5" xfId="0" applyNumberFormat="1" applyFont="1" applyBorder="1" applyAlignment="1" applyProtection="1"/>
    <xf numFmtId="166" fontId="32" fillId="0" borderId="16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7" xfId="0" applyFont="1" applyBorder="1" applyAlignment="1" applyProtection="1">
      <alignment horizontal="center" vertical="center"/>
    </xf>
    <xf numFmtId="49" fontId="35" fillId="0" borderId="27" xfId="0" applyNumberFormat="1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center" vertical="center" wrapText="1"/>
    </xf>
    <xf numFmtId="167" fontId="35" fillId="0" borderId="27" xfId="0" applyNumberFormat="1" applyFont="1" applyBorder="1" applyAlignment="1" applyProtection="1">
      <alignment vertical="center"/>
    </xf>
    <xf numFmtId="4" fontId="35" fillId="3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3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6" activePane="bottomLeft" state="frozen"/>
      <selection pane="bottomLeft" activeCell="K5" sqref="K5:AO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22" t="s">
        <v>8</v>
      </c>
      <c r="BT2" s="22" t="s">
        <v>9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77" t="s">
        <v>16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7"/>
      <c r="AQ5" s="29"/>
      <c r="BE5" s="270" t="s">
        <v>17</v>
      </c>
      <c r="BS5" s="22" t="s">
        <v>8</v>
      </c>
    </row>
    <row r="6" spans="1:74" ht="36.9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46" t="s">
        <v>19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7"/>
      <c r="AQ6" s="29"/>
      <c r="BE6" s="271"/>
      <c r="BS6" s="22" t="s">
        <v>8</v>
      </c>
    </row>
    <row r="7" spans="1:74" ht="14.4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23</v>
      </c>
      <c r="AO7" s="27"/>
      <c r="AP7" s="27"/>
      <c r="AQ7" s="29"/>
      <c r="BE7" s="271"/>
      <c r="BS7" s="22" t="s">
        <v>8</v>
      </c>
    </row>
    <row r="8" spans="1:74" ht="14.4" customHeight="1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16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71"/>
      <c r="BS8" s="22" t="s">
        <v>8</v>
      </c>
    </row>
    <row r="9" spans="1:74" ht="29.25" customHeight="1">
      <c r="B9" s="26"/>
      <c r="C9" s="27"/>
      <c r="D9" s="32" t="s">
        <v>27</v>
      </c>
      <c r="E9" s="27"/>
      <c r="F9" s="27"/>
      <c r="G9" s="27"/>
      <c r="H9" s="27"/>
      <c r="I9" s="27"/>
      <c r="J9" s="27"/>
      <c r="K9" s="37" t="s">
        <v>28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32" t="s">
        <v>29</v>
      </c>
      <c r="AL9" s="27"/>
      <c r="AM9" s="27"/>
      <c r="AN9" s="37" t="s">
        <v>30</v>
      </c>
      <c r="AO9" s="27"/>
      <c r="AP9" s="27"/>
      <c r="AQ9" s="29"/>
      <c r="BE9" s="271"/>
      <c r="BS9" s="22" t="s">
        <v>8</v>
      </c>
    </row>
    <row r="10" spans="1:74" ht="14.4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33</v>
      </c>
      <c r="AO10" s="27"/>
      <c r="AP10" s="27"/>
      <c r="AQ10" s="29"/>
      <c r="BE10" s="271"/>
      <c r="BS10" s="22" t="s">
        <v>8</v>
      </c>
    </row>
    <row r="11" spans="1:74" ht="18.45" customHeight="1">
      <c r="B11" s="26"/>
      <c r="C11" s="27"/>
      <c r="D11" s="27"/>
      <c r="E11" s="33" t="s">
        <v>34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35</v>
      </c>
      <c r="AL11" s="27"/>
      <c r="AM11" s="27"/>
      <c r="AN11" s="33" t="s">
        <v>36</v>
      </c>
      <c r="AO11" s="27"/>
      <c r="AP11" s="27"/>
      <c r="AQ11" s="29"/>
      <c r="BE11" s="271"/>
      <c r="BS11" s="22" t="s">
        <v>8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71"/>
      <c r="BS12" s="22" t="s">
        <v>8</v>
      </c>
    </row>
    <row r="13" spans="1:74" ht="14.4" customHeight="1">
      <c r="B13" s="26"/>
      <c r="C13" s="27"/>
      <c r="D13" s="35" t="s">
        <v>37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8" t="s">
        <v>38</v>
      </c>
      <c r="AO13" s="27"/>
      <c r="AP13" s="27"/>
      <c r="AQ13" s="29"/>
      <c r="BE13" s="271"/>
      <c r="BS13" s="22" t="s">
        <v>8</v>
      </c>
    </row>
    <row r="14" spans="1:74" ht="13.2">
      <c r="B14" s="26"/>
      <c r="C14" s="27"/>
      <c r="D14" s="27"/>
      <c r="E14" s="278" t="s">
        <v>38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35" t="s">
        <v>35</v>
      </c>
      <c r="AL14" s="27"/>
      <c r="AM14" s="27"/>
      <c r="AN14" s="38" t="s">
        <v>38</v>
      </c>
      <c r="AO14" s="27"/>
      <c r="AP14" s="27"/>
      <c r="AQ14" s="29"/>
      <c r="BE14" s="271"/>
      <c r="BS14" s="22" t="s">
        <v>8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71"/>
      <c r="BS15" s="22" t="s">
        <v>6</v>
      </c>
    </row>
    <row r="16" spans="1:74" ht="14.4" customHeight="1">
      <c r="B16" s="26"/>
      <c r="C16" s="27"/>
      <c r="D16" s="35" t="s">
        <v>39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40</v>
      </c>
      <c r="AO16" s="27"/>
      <c r="AP16" s="27"/>
      <c r="AQ16" s="29"/>
      <c r="BE16" s="271"/>
      <c r="BS16" s="22" t="s">
        <v>6</v>
      </c>
    </row>
    <row r="17" spans="2:71" ht="18.45" customHeight="1">
      <c r="B17" s="26"/>
      <c r="C17" s="27"/>
      <c r="D17" s="27"/>
      <c r="E17" s="33" t="s">
        <v>41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35</v>
      </c>
      <c r="AL17" s="27"/>
      <c r="AM17" s="27"/>
      <c r="AN17" s="33" t="s">
        <v>42</v>
      </c>
      <c r="AO17" s="27"/>
      <c r="AP17" s="27"/>
      <c r="AQ17" s="29"/>
      <c r="BE17" s="271"/>
      <c r="BS17" s="22" t="s">
        <v>43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71"/>
      <c r="BS18" s="22" t="s">
        <v>8</v>
      </c>
    </row>
    <row r="19" spans="2:71" ht="14.4" customHeight="1">
      <c r="B19" s="26"/>
      <c r="C19" s="27"/>
      <c r="D19" s="35" t="s">
        <v>44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71"/>
      <c r="BS19" s="22" t="s">
        <v>8</v>
      </c>
    </row>
    <row r="20" spans="2:71" ht="57" customHeight="1">
      <c r="B20" s="26"/>
      <c r="C20" s="27"/>
      <c r="D20" s="27"/>
      <c r="E20" s="280" t="s">
        <v>45</v>
      </c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  <c r="AI20" s="280"/>
      <c r="AJ20" s="280"/>
      <c r="AK20" s="280"/>
      <c r="AL20" s="280"/>
      <c r="AM20" s="280"/>
      <c r="AN20" s="280"/>
      <c r="AO20" s="27"/>
      <c r="AP20" s="27"/>
      <c r="AQ20" s="29"/>
      <c r="BE20" s="271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71"/>
    </row>
    <row r="22" spans="2:71" ht="6.9" customHeight="1">
      <c r="B22" s="26"/>
      <c r="C22" s="27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7"/>
      <c r="AQ22" s="29"/>
      <c r="BE22" s="271"/>
    </row>
    <row r="23" spans="2:71" s="1" customFormat="1" ht="25.95" customHeight="1">
      <c r="B23" s="40"/>
      <c r="C23" s="41"/>
      <c r="D23" s="42" t="s">
        <v>46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281">
        <f>ROUND(AG51,2)</f>
        <v>0</v>
      </c>
      <c r="AL23" s="282"/>
      <c r="AM23" s="282"/>
      <c r="AN23" s="282"/>
      <c r="AO23" s="282"/>
      <c r="AP23" s="41"/>
      <c r="AQ23" s="44"/>
      <c r="BE23" s="271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7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283" t="s">
        <v>47</v>
      </c>
      <c r="M25" s="283"/>
      <c r="N25" s="283"/>
      <c r="O25" s="283"/>
      <c r="P25" s="41"/>
      <c r="Q25" s="41"/>
      <c r="R25" s="41"/>
      <c r="S25" s="41"/>
      <c r="T25" s="41"/>
      <c r="U25" s="41"/>
      <c r="V25" s="41"/>
      <c r="W25" s="283" t="s">
        <v>48</v>
      </c>
      <c r="X25" s="283"/>
      <c r="Y25" s="283"/>
      <c r="Z25" s="283"/>
      <c r="AA25" s="283"/>
      <c r="AB25" s="283"/>
      <c r="AC25" s="283"/>
      <c r="AD25" s="283"/>
      <c r="AE25" s="283"/>
      <c r="AF25" s="41"/>
      <c r="AG25" s="41"/>
      <c r="AH25" s="41"/>
      <c r="AI25" s="41"/>
      <c r="AJ25" s="41"/>
      <c r="AK25" s="283" t="s">
        <v>49</v>
      </c>
      <c r="AL25" s="283"/>
      <c r="AM25" s="283"/>
      <c r="AN25" s="283"/>
      <c r="AO25" s="283"/>
      <c r="AP25" s="41"/>
      <c r="AQ25" s="44"/>
      <c r="BE25" s="271"/>
    </row>
    <row r="26" spans="2:71" s="2" customFormat="1" ht="14.4" customHeight="1">
      <c r="B26" s="46"/>
      <c r="C26" s="47"/>
      <c r="D26" s="48" t="s">
        <v>50</v>
      </c>
      <c r="E26" s="47"/>
      <c r="F26" s="48" t="s">
        <v>51</v>
      </c>
      <c r="G26" s="47"/>
      <c r="H26" s="47"/>
      <c r="I26" s="47"/>
      <c r="J26" s="47"/>
      <c r="K26" s="47"/>
      <c r="L26" s="251">
        <v>0.21</v>
      </c>
      <c r="M26" s="250"/>
      <c r="N26" s="250"/>
      <c r="O26" s="250"/>
      <c r="P26" s="47"/>
      <c r="Q26" s="47"/>
      <c r="R26" s="47"/>
      <c r="S26" s="47"/>
      <c r="T26" s="47"/>
      <c r="U26" s="47"/>
      <c r="V26" s="47"/>
      <c r="W26" s="249">
        <f>ROUND(AZ51,2)</f>
        <v>0</v>
      </c>
      <c r="X26" s="250"/>
      <c r="Y26" s="250"/>
      <c r="Z26" s="250"/>
      <c r="AA26" s="250"/>
      <c r="AB26" s="250"/>
      <c r="AC26" s="250"/>
      <c r="AD26" s="250"/>
      <c r="AE26" s="250"/>
      <c r="AF26" s="47"/>
      <c r="AG26" s="47"/>
      <c r="AH26" s="47"/>
      <c r="AI26" s="47"/>
      <c r="AJ26" s="47"/>
      <c r="AK26" s="249">
        <f>ROUND(AV51,2)</f>
        <v>0</v>
      </c>
      <c r="AL26" s="250"/>
      <c r="AM26" s="250"/>
      <c r="AN26" s="250"/>
      <c r="AO26" s="250"/>
      <c r="AP26" s="47"/>
      <c r="AQ26" s="49"/>
      <c r="BE26" s="271"/>
    </row>
    <row r="27" spans="2:71" s="2" customFormat="1" ht="14.4" customHeight="1">
      <c r="B27" s="46"/>
      <c r="C27" s="47"/>
      <c r="D27" s="47"/>
      <c r="E27" s="47"/>
      <c r="F27" s="48" t="s">
        <v>52</v>
      </c>
      <c r="G27" s="47"/>
      <c r="H27" s="47"/>
      <c r="I27" s="47"/>
      <c r="J27" s="47"/>
      <c r="K27" s="47"/>
      <c r="L27" s="251">
        <v>0.15</v>
      </c>
      <c r="M27" s="250"/>
      <c r="N27" s="250"/>
      <c r="O27" s="250"/>
      <c r="P27" s="47"/>
      <c r="Q27" s="47"/>
      <c r="R27" s="47"/>
      <c r="S27" s="47"/>
      <c r="T27" s="47"/>
      <c r="U27" s="47"/>
      <c r="V27" s="47"/>
      <c r="W27" s="249">
        <f>ROUND(BA51,2)</f>
        <v>0</v>
      </c>
      <c r="X27" s="250"/>
      <c r="Y27" s="250"/>
      <c r="Z27" s="250"/>
      <c r="AA27" s="250"/>
      <c r="AB27" s="250"/>
      <c r="AC27" s="250"/>
      <c r="AD27" s="250"/>
      <c r="AE27" s="250"/>
      <c r="AF27" s="47"/>
      <c r="AG27" s="47"/>
      <c r="AH27" s="47"/>
      <c r="AI27" s="47"/>
      <c r="AJ27" s="47"/>
      <c r="AK27" s="249">
        <f>ROUND(AW51,2)</f>
        <v>0</v>
      </c>
      <c r="AL27" s="250"/>
      <c r="AM27" s="250"/>
      <c r="AN27" s="250"/>
      <c r="AO27" s="250"/>
      <c r="AP27" s="47"/>
      <c r="AQ27" s="49"/>
      <c r="BE27" s="271"/>
    </row>
    <row r="28" spans="2:71" s="2" customFormat="1" ht="14.4" hidden="1" customHeight="1">
      <c r="B28" s="46"/>
      <c r="C28" s="47"/>
      <c r="D28" s="47"/>
      <c r="E28" s="47"/>
      <c r="F28" s="48" t="s">
        <v>53</v>
      </c>
      <c r="G28" s="47"/>
      <c r="H28" s="47"/>
      <c r="I28" s="47"/>
      <c r="J28" s="47"/>
      <c r="K28" s="47"/>
      <c r="L28" s="251">
        <v>0.21</v>
      </c>
      <c r="M28" s="250"/>
      <c r="N28" s="250"/>
      <c r="O28" s="250"/>
      <c r="P28" s="47"/>
      <c r="Q28" s="47"/>
      <c r="R28" s="47"/>
      <c r="S28" s="47"/>
      <c r="T28" s="47"/>
      <c r="U28" s="47"/>
      <c r="V28" s="47"/>
      <c r="W28" s="249">
        <f>ROUND(BB51,2)</f>
        <v>0</v>
      </c>
      <c r="X28" s="250"/>
      <c r="Y28" s="250"/>
      <c r="Z28" s="250"/>
      <c r="AA28" s="250"/>
      <c r="AB28" s="250"/>
      <c r="AC28" s="250"/>
      <c r="AD28" s="250"/>
      <c r="AE28" s="250"/>
      <c r="AF28" s="47"/>
      <c r="AG28" s="47"/>
      <c r="AH28" s="47"/>
      <c r="AI28" s="47"/>
      <c r="AJ28" s="47"/>
      <c r="AK28" s="249">
        <v>0</v>
      </c>
      <c r="AL28" s="250"/>
      <c r="AM28" s="250"/>
      <c r="AN28" s="250"/>
      <c r="AO28" s="250"/>
      <c r="AP28" s="47"/>
      <c r="AQ28" s="49"/>
      <c r="BE28" s="271"/>
    </row>
    <row r="29" spans="2:71" s="2" customFormat="1" ht="14.4" hidden="1" customHeight="1">
      <c r="B29" s="46"/>
      <c r="C29" s="47"/>
      <c r="D29" s="47"/>
      <c r="E29" s="47"/>
      <c r="F29" s="48" t="s">
        <v>54</v>
      </c>
      <c r="G29" s="47"/>
      <c r="H29" s="47"/>
      <c r="I29" s="47"/>
      <c r="J29" s="47"/>
      <c r="K29" s="47"/>
      <c r="L29" s="251">
        <v>0.15</v>
      </c>
      <c r="M29" s="250"/>
      <c r="N29" s="250"/>
      <c r="O29" s="250"/>
      <c r="P29" s="47"/>
      <c r="Q29" s="47"/>
      <c r="R29" s="47"/>
      <c r="S29" s="47"/>
      <c r="T29" s="47"/>
      <c r="U29" s="47"/>
      <c r="V29" s="47"/>
      <c r="W29" s="249">
        <f>ROUND(BC51,2)</f>
        <v>0</v>
      </c>
      <c r="X29" s="250"/>
      <c r="Y29" s="250"/>
      <c r="Z29" s="250"/>
      <c r="AA29" s="250"/>
      <c r="AB29" s="250"/>
      <c r="AC29" s="250"/>
      <c r="AD29" s="250"/>
      <c r="AE29" s="250"/>
      <c r="AF29" s="47"/>
      <c r="AG29" s="47"/>
      <c r="AH29" s="47"/>
      <c r="AI29" s="47"/>
      <c r="AJ29" s="47"/>
      <c r="AK29" s="249">
        <v>0</v>
      </c>
      <c r="AL29" s="250"/>
      <c r="AM29" s="250"/>
      <c r="AN29" s="250"/>
      <c r="AO29" s="250"/>
      <c r="AP29" s="47"/>
      <c r="AQ29" s="49"/>
      <c r="BE29" s="271"/>
    </row>
    <row r="30" spans="2:71" s="2" customFormat="1" ht="14.4" hidden="1" customHeight="1">
      <c r="B30" s="46"/>
      <c r="C30" s="47"/>
      <c r="D30" s="47"/>
      <c r="E30" s="47"/>
      <c r="F30" s="48" t="s">
        <v>55</v>
      </c>
      <c r="G30" s="47"/>
      <c r="H30" s="47"/>
      <c r="I30" s="47"/>
      <c r="J30" s="47"/>
      <c r="K30" s="47"/>
      <c r="L30" s="251">
        <v>0</v>
      </c>
      <c r="M30" s="250"/>
      <c r="N30" s="250"/>
      <c r="O30" s="250"/>
      <c r="P30" s="47"/>
      <c r="Q30" s="47"/>
      <c r="R30" s="47"/>
      <c r="S30" s="47"/>
      <c r="T30" s="47"/>
      <c r="U30" s="47"/>
      <c r="V30" s="47"/>
      <c r="W30" s="249">
        <f>ROUND(BD51,2)</f>
        <v>0</v>
      </c>
      <c r="X30" s="250"/>
      <c r="Y30" s="250"/>
      <c r="Z30" s="250"/>
      <c r="AA30" s="250"/>
      <c r="AB30" s="250"/>
      <c r="AC30" s="250"/>
      <c r="AD30" s="250"/>
      <c r="AE30" s="250"/>
      <c r="AF30" s="47"/>
      <c r="AG30" s="47"/>
      <c r="AH30" s="47"/>
      <c r="AI30" s="47"/>
      <c r="AJ30" s="47"/>
      <c r="AK30" s="249">
        <v>0</v>
      </c>
      <c r="AL30" s="250"/>
      <c r="AM30" s="250"/>
      <c r="AN30" s="250"/>
      <c r="AO30" s="250"/>
      <c r="AP30" s="47"/>
      <c r="AQ30" s="49"/>
      <c r="BE30" s="271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71"/>
    </row>
    <row r="32" spans="2:71" s="1" customFormat="1" ht="25.95" customHeight="1">
      <c r="B32" s="40"/>
      <c r="C32" s="50"/>
      <c r="D32" s="51" t="s">
        <v>56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57</v>
      </c>
      <c r="U32" s="52"/>
      <c r="V32" s="52"/>
      <c r="W32" s="52"/>
      <c r="X32" s="272" t="s">
        <v>58</v>
      </c>
      <c r="Y32" s="273"/>
      <c r="Z32" s="273"/>
      <c r="AA32" s="273"/>
      <c r="AB32" s="273"/>
      <c r="AC32" s="52"/>
      <c r="AD32" s="52"/>
      <c r="AE32" s="52"/>
      <c r="AF32" s="52"/>
      <c r="AG32" s="52"/>
      <c r="AH32" s="52"/>
      <c r="AI32" s="52"/>
      <c r="AJ32" s="52"/>
      <c r="AK32" s="274">
        <f>SUM(AK23:AK30)</f>
        <v>0</v>
      </c>
      <c r="AL32" s="273"/>
      <c r="AM32" s="273"/>
      <c r="AN32" s="273"/>
      <c r="AO32" s="275"/>
      <c r="AP32" s="50"/>
      <c r="AQ32" s="54"/>
      <c r="BE32" s="271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59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Chomutov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266" t="str">
        <f>K6</f>
        <v>Technologie SSZ</v>
      </c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Chomutov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268" t="str">
        <f>IF(AN8= "","",AN8)</f>
        <v>11. 10. 2018</v>
      </c>
      <c r="AN44" s="268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Statutární město Chomutov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39</v>
      </c>
      <c r="AJ46" s="62"/>
      <c r="AK46" s="62"/>
      <c r="AL46" s="62"/>
      <c r="AM46" s="269" t="str">
        <f>IF(E17="","",E17)</f>
        <v>Ing. Břetislav Sedláček</v>
      </c>
      <c r="AN46" s="269"/>
      <c r="AO46" s="269"/>
      <c r="AP46" s="269"/>
      <c r="AQ46" s="62"/>
      <c r="AR46" s="60"/>
      <c r="AS46" s="254" t="s">
        <v>60</v>
      </c>
      <c r="AT46" s="25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37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256"/>
      <c r="AT47" s="25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5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258"/>
      <c r="AT48" s="25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260" t="s">
        <v>61</v>
      </c>
      <c r="D49" s="261"/>
      <c r="E49" s="261"/>
      <c r="F49" s="261"/>
      <c r="G49" s="261"/>
      <c r="H49" s="78"/>
      <c r="I49" s="262" t="s">
        <v>62</v>
      </c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3" t="s">
        <v>63</v>
      </c>
      <c r="AH49" s="261"/>
      <c r="AI49" s="261"/>
      <c r="AJ49" s="261"/>
      <c r="AK49" s="261"/>
      <c r="AL49" s="261"/>
      <c r="AM49" s="261"/>
      <c r="AN49" s="262" t="s">
        <v>64</v>
      </c>
      <c r="AO49" s="261"/>
      <c r="AP49" s="261"/>
      <c r="AQ49" s="79" t="s">
        <v>65</v>
      </c>
      <c r="AR49" s="60"/>
      <c r="AS49" s="80" t="s">
        <v>66</v>
      </c>
      <c r="AT49" s="81" t="s">
        <v>67</v>
      </c>
      <c r="AU49" s="81" t="s">
        <v>68</v>
      </c>
      <c r="AV49" s="81" t="s">
        <v>69</v>
      </c>
      <c r="AW49" s="81" t="s">
        <v>70</v>
      </c>
      <c r="AX49" s="81" t="s">
        <v>71</v>
      </c>
      <c r="AY49" s="81" t="s">
        <v>72</v>
      </c>
      <c r="AZ49" s="81" t="s">
        <v>73</v>
      </c>
      <c r="BA49" s="81" t="s">
        <v>74</v>
      </c>
      <c r="BB49" s="81" t="s">
        <v>75</v>
      </c>
      <c r="BC49" s="81" t="s">
        <v>76</v>
      </c>
      <c r="BD49" s="82" t="s">
        <v>77</v>
      </c>
    </row>
    <row r="50" spans="1:91" s="1" customFormat="1" ht="10.95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78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252">
        <f>ROUND(AG52,2)</f>
        <v>0</v>
      </c>
      <c r="AH51" s="252"/>
      <c r="AI51" s="252"/>
      <c r="AJ51" s="252"/>
      <c r="AK51" s="252"/>
      <c r="AL51" s="252"/>
      <c r="AM51" s="252"/>
      <c r="AN51" s="253">
        <f>SUM(AG51,AT51)</f>
        <v>0</v>
      </c>
      <c r="AO51" s="253"/>
      <c r="AP51" s="253"/>
      <c r="AQ51" s="88" t="s">
        <v>79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80</v>
      </c>
      <c r="BT51" s="93" t="s">
        <v>81</v>
      </c>
      <c r="BU51" s="94" t="s">
        <v>82</v>
      </c>
      <c r="BV51" s="93" t="s">
        <v>83</v>
      </c>
      <c r="BW51" s="93" t="s">
        <v>7</v>
      </c>
      <c r="BX51" s="93" t="s">
        <v>84</v>
      </c>
      <c r="CL51" s="93" t="s">
        <v>21</v>
      </c>
    </row>
    <row r="52" spans="1:91" s="5" customFormat="1" ht="16.5" customHeight="1">
      <c r="A52" s="95" t="s">
        <v>85</v>
      </c>
      <c r="B52" s="96"/>
      <c r="C52" s="97"/>
      <c r="D52" s="248" t="s">
        <v>86</v>
      </c>
      <c r="E52" s="248"/>
      <c r="F52" s="248"/>
      <c r="G52" s="248"/>
      <c r="H52" s="248"/>
      <c r="I52" s="98"/>
      <c r="J52" s="248" t="s">
        <v>19</v>
      </c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64">
        <f>'1 - Technologie SSZ'!J27</f>
        <v>0</v>
      </c>
      <c r="AH52" s="265"/>
      <c r="AI52" s="265"/>
      <c r="AJ52" s="265"/>
      <c r="AK52" s="265"/>
      <c r="AL52" s="265"/>
      <c r="AM52" s="265"/>
      <c r="AN52" s="264">
        <f>SUM(AG52,AT52)</f>
        <v>0</v>
      </c>
      <c r="AO52" s="265"/>
      <c r="AP52" s="265"/>
      <c r="AQ52" s="99" t="s">
        <v>87</v>
      </c>
      <c r="AR52" s="100"/>
      <c r="AS52" s="101">
        <v>0</v>
      </c>
      <c r="AT52" s="102">
        <f>ROUND(SUM(AV52:AW52),2)</f>
        <v>0</v>
      </c>
      <c r="AU52" s="103">
        <f>'1 - Technologie SSZ'!P86</f>
        <v>0</v>
      </c>
      <c r="AV52" s="102">
        <f>'1 - Technologie SSZ'!J30</f>
        <v>0</v>
      </c>
      <c r="AW52" s="102">
        <f>'1 - Technologie SSZ'!J31</f>
        <v>0</v>
      </c>
      <c r="AX52" s="102">
        <f>'1 - Technologie SSZ'!J32</f>
        <v>0</v>
      </c>
      <c r="AY52" s="102">
        <f>'1 - Technologie SSZ'!J33</f>
        <v>0</v>
      </c>
      <c r="AZ52" s="102">
        <f>'1 - Technologie SSZ'!F30</f>
        <v>0</v>
      </c>
      <c r="BA52" s="102">
        <f>'1 - Technologie SSZ'!F31</f>
        <v>0</v>
      </c>
      <c r="BB52" s="102">
        <f>'1 - Technologie SSZ'!F32</f>
        <v>0</v>
      </c>
      <c r="BC52" s="102">
        <f>'1 - Technologie SSZ'!F33</f>
        <v>0</v>
      </c>
      <c r="BD52" s="104">
        <f>'1 - Technologie SSZ'!F34</f>
        <v>0</v>
      </c>
      <c r="BT52" s="105" t="s">
        <v>86</v>
      </c>
      <c r="BV52" s="105" t="s">
        <v>83</v>
      </c>
      <c r="BW52" s="105" t="s">
        <v>88</v>
      </c>
      <c r="BX52" s="105" t="s">
        <v>7</v>
      </c>
      <c r="CL52" s="105" t="s">
        <v>21</v>
      </c>
      <c r="CM52" s="105" t="s">
        <v>89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B1LTjnD+qwX/CzGjLAq5fHv+298lSRX/yr8UGath8hHQoph30xndR5MGxCkqPP9b0vq6bz2DNvgoJG3mFlsDRw==" saltValue="7B5JyJGLX9prPcod+yFHbh/g7WlVoiExIYg1NGiuG7Pbkr42vLlF4bobHh/DztFmVl+lbZtuv19axqpUNG87gg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 - Technologie SSZ'!C2" display="/" xr:uid="{00000000-0004-0000-0000-000002000000}"/>
  </hyperlinks>
  <pageMargins left="0.59055118110236227" right="0.59055118110236227" top="0.59055118110236227" bottom="0.59055118110236227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557"/>
  <sheetViews>
    <sheetView showGridLines="0" workbookViewId="0">
      <pane ySplit="1" topLeftCell="A533" activePane="bottomLeft" state="frozen"/>
      <selection pane="bottomLeft" activeCell="I558" sqref="I55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6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07"/>
      <c r="C1" s="107"/>
      <c r="D1" s="108" t="s">
        <v>1</v>
      </c>
      <c r="E1" s="107"/>
      <c r="F1" s="109" t="s">
        <v>90</v>
      </c>
      <c r="G1" s="288" t="s">
        <v>91</v>
      </c>
      <c r="H1" s="288"/>
      <c r="I1" s="110"/>
      <c r="J1" s="109" t="s">
        <v>92</v>
      </c>
      <c r="K1" s="108" t="s">
        <v>93</v>
      </c>
      <c r="L1" s="109" t="s">
        <v>94</v>
      </c>
      <c r="M1" s="109"/>
      <c r="N1" s="109"/>
      <c r="O1" s="109"/>
      <c r="P1" s="109"/>
      <c r="Q1" s="109"/>
      <c r="R1" s="109"/>
      <c r="S1" s="109"/>
      <c r="T1" s="109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22" t="s">
        <v>88</v>
      </c>
    </row>
    <row r="3" spans="1:70" ht="6.9" customHeight="1">
      <c r="B3" s="23"/>
      <c r="C3" s="24"/>
      <c r="D3" s="24"/>
      <c r="E3" s="24"/>
      <c r="F3" s="24"/>
      <c r="G3" s="24"/>
      <c r="H3" s="24"/>
      <c r="I3" s="111"/>
      <c r="J3" s="24"/>
      <c r="K3" s="25"/>
      <c r="AT3" s="22" t="s">
        <v>89</v>
      </c>
    </row>
    <row r="4" spans="1:70" ht="36.9" customHeight="1">
      <c r="B4" s="26"/>
      <c r="C4" s="27"/>
      <c r="D4" s="28" t="s">
        <v>95</v>
      </c>
      <c r="E4" s="27"/>
      <c r="F4" s="27"/>
      <c r="G4" s="27"/>
      <c r="H4" s="27"/>
      <c r="I4" s="112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2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2"/>
      <c r="J6" s="27"/>
      <c r="K6" s="29"/>
    </row>
    <row r="7" spans="1:70" ht="16.5" customHeight="1">
      <c r="B7" s="26"/>
      <c r="C7" s="27"/>
      <c r="D7" s="27"/>
      <c r="E7" s="289" t="str">
        <f>'Rekapitulace stavby'!K6</f>
        <v>Technologie SSZ</v>
      </c>
      <c r="F7" s="290"/>
      <c r="G7" s="290"/>
      <c r="H7" s="290"/>
      <c r="I7" s="112"/>
      <c r="J7" s="27"/>
      <c r="K7" s="29"/>
    </row>
    <row r="8" spans="1:70" s="1" customFormat="1" ht="13.2">
      <c r="B8" s="40"/>
      <c r="C8" s="41"/>
      <c r="D8" s="35" t="s">
        <v>96</v>
      </c>
      <c r="E8" s="41"/>
      <c r="F8" s="41"/>
      <c r="G8" s="41"/>
      <c r="H8" s="41"/>
      <c r="I8" s="113"/>
      <c r="J8" s="41"/>
      <c r="K8" s="44"/>
    </row>
    <row r="9" spans="1:70" s="1" customFormat="1" ht="36.9" customHeight="1">
      <c r="B9" s="40"/>
      <c r="C9" s="41"/>
      <c r="D9" s="41"/>
      <c r="E9" s="291" t="s">
        <v>97</v>
      </c>
      <c r="F9" s="292"/>
      <c r="G9" s="292"/>
      <c r="H9" s="292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" customHeight="1">
      <c r="B11" s="40"/>
      <c r="C11" s="41"/>
      <c r="D11" s="35" t="s">
        <v>20</v>
      </c>
      <c r="E11" s="41"/>
      <c r="F11" s="33" t="s">
        <v>21</v>
      </c>
      <c r="G11" s="41"/>
      <c r="H11" s="41"/>
      <c r="I11" s="114" t="s">
        <v>22</v>
      </c>
      <c r="J11" s="33" t="s">
        <v>23</v>
      </c>
      <c r="K11" s="44"/>
    </row>
    <row r="12" spans="1:70" s="1" customFormat="1" ht="14.4" customHeight="1">
      <c r="B12" s="40"/>
      <c r="C12" s="41"/>
      <c r="D12" s="35" t="s">
        <v>24</v>
      </c>
      <c r="E12" s="41"/>
      <c r="F12" s="33" t="s">
        <v>16</v>
      </c>
      <c r="G12" s="41"/>
      <c r="H12" s="41"/>
      <c r="I12" s="114" t="s">
        <v>25</v>
      </c>
      <c r="J12" s="115" t="str">
        <f>'Rekapitulace stavby'!AN8</f>
        <v>11. 10. 2018</v>
      </c>
      <c r="K12" s="44"/>
    </row>
    <row r="13" spans="1:70" s="1" customFormat="1" ht="21.75" customHeight="1">
      <c r="B13" s="40"/>
      <c r="C13" s="41"/>
      <c r="D13" s="32" t="s">
        <v>27</v>
      </c>
      <c r="E13" s="41"/>
      <c r="F13" s="37" t="s">
        <v>28</v>
      </c>
      <c r="G13" s="41"/>
      <c r="H13" s="41"/>
      <c r="I13" s="116" t="s">
        <v>29</v>
      </c>
      <c r="J13" s="37" t="s">
        <v>30</v>
      </c>
      <c r="K13" s="44"/>
    </row>
    <row r="14" spans="1:70" s="1" customFormat="1" ht="14.4" customHeight="1">
      <c r="B14" s="40"/>
      <c r="C14" s="41"/>
      <c r="D14" s="35" t="s">
        <v>31</v>
      </c>
      <c r="E14" s="41"/>
      <c r="F14" s="41"/>
      <c r="G14" s="41"/>
      <c r="H14" s="41"/>
      <c r="I14" s="114" t="s">
        <v>32</v>
      </c>
      <c r="J14" s="33" t="s">
        <v>33</v>
      </c>
      <c r="K14" s="44"/>
    </row>
    <row r="15" spans="1:70" s="1" customFormat="1" ht="18" customHeight="1">
      <c r="B15" s="40"/>
      <c r="C15" s="41"/>
      <c r="D15" s="41"/>
      <c r="E15" s="33" t="s">
        <v>34</v>
      </c>
      <c r="F15" s="41"/>
      <c r="G15" s="41"/>
      <c r="H15" s="41"/>
      <c r="I15" s="114" t="s">
        <v>35</v>
      </c>
      <c r="J15" s="33" t="s">
        <v>36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" customHeight="1">
      <c r="B17" s="40"/>
      <c r="C17" s="41"/>
      <c r="D17" s="35" t="s">
        <v>37</v>
      </c>
      <c r="E17" s="41"/>
      <c r="F17" s="41"/>
      <c r="G17" s="41"/>
      <c r="H17" s="41"/>
      <c r="I17" s="114" t="s">
        <v>32</v>
      </c>
      <c r="J17" s="33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3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35</v>
      </c>
      <c r="J18" s="33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" customHeight="1">
      <c r="B20" s="40"/>
      <c r="C20" s="41"/>
      <c r="D20" s="35" t="s">
        <v>39</v>
      </c>
      <c r="E20" s="41"/>
      <c r="F20" s="41"/>
      <c r="G20" s="41"/>
      <c r="H20" s="41"/>
      <c r="I20" s="114" t="s">
        <v>32</v>
      </c>
      <c r="J20" s="33" t="s">
        <v>40</v>
      </c>
      <c r="K20" s="44"/>
    </row>
    <row r="21" spans="2:11" s="1" customFormat="1" ht="18" customHeight="1">
      <c r="B21" s="40"/>
      <c r="C21" s="41"/>
      <c r="D21" s="41"/>
      <c r="E21" s="33" t="s">
        <v>41</v>
      </c>
      <c r="F21" s="41"/>
      <c r="G21" s="41"/>
      <c r="H21" s="41"/>
      <c r="I21" s="114" t="s">
        <v>35</v>
      </c>
      <c r="J21" s="33" t="s">
        <v>42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" customHeight="1">
      <c r="B23" s="40"/>
      <c r="C23" s="41"/>
      <c r="D23" s="35" t="s">
        <v>44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7"/>
      <c r="C24" s="118"/>
      <c r="D24" s="118"/>
      <c r="E24" s="280" t="s">
        <v>79</v>
      </c>
      <c r="F24" s="280"/>
      <c r="G24" s="280"/>
      <c r="H24" s="280"/>
      <c r="I24" s="119"/>
      <c r="J24" s="118"/>
      <c r="K24" s="120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1"/>
      <c r="J26" s="84"/>
      <c r="K26" s="122"/>
    </row>
    <row r="27" spans="2:11" s="1" customFormat="1" ht="25.35" customHeight="1">
      <c r="B27" s="40"/>
      <c r="C27" s="41"/>
      <c r="D27" s="123" t="s">
        <v>46</v>
      </c>
      <c r="E27" s="41"/>
      <c r="F27" s="41"/>
      <c r="G27" s="41"/>
      <c r="H27" s="41"/>
      <c r="I27" s="113"/>
      <c r="J27" s="124">
        <f>ROUND(J86,2)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1"/>
      <c r="J28" s="84"/>
      <c r="K28" s="122"/>
    </row>
    <row r="29" spans="2:11" s="1" customFormat="1" ht="14.4" customHeight="1">
      <c r="B29" s="40"/>
      <c r="C29" s="41"/>
      <c r="D29" s="41"/>
      <c r="E29" s="41"/>
      <c r="F29" s="45" t="s">
        <v>48</v>
      </c>
      <c r="G29" s="41"/>
      <c r="H29" s="41"/>
      <c r="I29" s="125" t="s">
        <v>47</v>
      </c>
      <c r="J29" s="45" t="s">
        <v>49</v>
      </c>
      <c r="K29" s="44"/>
    </row>
    <row r="30" spans="2:11" s="1" customFormat="1" ht="14.4" customHeight="1">
      <c r="B30" s="40"/>
      <c r="C30" s="41"/>
      <c r="D30" s="48" t="s">
        <v>50</v>
      </c>
      <c r="E30" s="48" t="s">
        <v>51</v>
      </c>
      <c r="F30" s="126">
        <f>ROUND(SUM(BE86:BE556), 2)</f>
        <v>0</v>
      </c>
      <c r="G30" s="41"/>
      <c r="H30" s="41"/>
      <c r="I30" s="127">
        <v>0.21</v>
      </c>
      <c r="J30" s="126">
        <f>ROUND(ROUND((SUM(BE86:BE556)),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52</v>
      </c>
      <c r="F31" s="126">
        <f>ROUND(SUM(BF86:BF556), 2)</f>
        <v>0</v>
      </c>
      <c r="G31" s="41"/>
      <c r="H31" s="41"/>
      <c r="I31" s="127">
        <v>0.15</v>
      </c>
      <c r="J31" s="126">
        <f>ROUND(ROUND((SUM(BF86:BF556)),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53</v>
      </c>
      <c r="F32" s="126">
        <f>ROUND(SUM(BG86:BG556), 2)</f>
        <v>0</v>
      </c>
      <c r="G32" s="41"/>
      <c r="H32" s="41"/>
      <c r="I32" s="127">
        <v>0.21</v>
      </c>
      <c r="J32" s="126">
        <v>0</v>
      </c>
      <c r="K32" s="44"/>
    </row>
    <row r="33" spans="2:11" s="1" customFormat="1" ht="14.4" hidden="1" customHeight="1">
      <c r="B33" s="40"/>
      <c r="C33" s="41"/>
      <c r="D33" s="41"/>
      <c r="E33" s="48" t="s">
        <v>54</v>
      </c>
      <c r="F33" s="126">
        <f>ROUND(SUM(BH86:BH556), 2)</f>
        <v>0</v>
      </c>
      <c r="G33" s="41"/>
      <c r="H33" s="41"/>
      <c r="I33" s="127">
        <v>0.15</v>
      </c>
      <c r="J33" s="126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55</v>
      </c>
      <c r="F34" s="126">
        <f>ROUND(SUM(BI86:BI556), 2)</f>
        <v>0</v>
      </c>
      <c r="G34" s="41"/>
      <c r="H34" s="41"/>
      <c r="I34" s="127">
        <v>0</v>
      </c>
      <c r="J34" s="126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8"/>
      <c r="D36" s="129" t="s">
        <v>56</v>
      </c>
      <c r="E36" s="78"/>
      <c r="F36" s="78"/>
      <c r="G36" s="130" t="s">
        <v>57</v>
      </c>
      <c r="H36" s="131" t="s">
        <v>58</v>
      </c>
      <c r="I36" s="132"/>
      <c r="J36" s="133">
        <f>SUM(J27:J34)</f>
        <v>0</v>
      </c>
      <c r="K36" s="134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5"/>
      <c r="J37" s="56"/>
      <c r="K37" s="57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40"/>
      <c r="C42" s="28" t="s">
        <v>98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" customHeight="1">
      <c r="B44" s="40"/>
      <c r="C44" s="35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289" t="str">
        <f>E7</f>
        <v>Technologie SSZ</v>
      </c>
      <c r="F45" s="290"/>
      <c r="G45" s="290"/>
      <c r="H45" s="290"/>
      <c r="I45" s="113"/>
      <c r="J45" s="41"/>
      <c r="K45" s="44"/>
    </row>
    <row r="46" spans="2:11" s="1" customFormat="1" ht="14.4" customHeight="1">
      <c r="B46" s="40"/>
      <c r="C46" s="35" t="s">
        <v>96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291" t="str">
        <f>E9</f>
        <v>1 - Technologie SSZ</v>
      </c>
      <c r="F47" s="292"/>
      <c r="G47" s="292"/>
      <c r="H47" s="292"/>
      <c r="I47" s="113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5" t="s">
        <v>24</v>
      </c>
      <c r="D49" s="41"/>
      <c r="E49" s="41"/>
      <c r="F49" s="33" t="str">
        <f>F12</f>
        <v>Chomutov</v>
      </c>
      <c r="G49" s="41"/>
      <c r="H49" s="41"/>
      <c r="I49" s="114" t="s">
        <v>25</v>
      </c>
      <c r="J49" s="115" t="str">
        <f>IF(J12="","",J12)</f>
        <v>11. 10. 2018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3.2">
      <c r="B51" s="40"/>
      <c r="C51" s="35" t="s">
        <v>31</v>
      </c>
      <c r="D51" s="41"/>
      <c r="E51" s="41"/>
      <c r="F51" s="33" t="str">
        <f>E15</f>
        <v>Statutární město Chomutov</v>
      </c>
      <c r="G51" s="41"/>
      <c r="H51" s="41"/>
      <c r="I51" s="114" t="s">
        <v>39</v>
      </c>
      <c r="J51" s="280" t="str">
        <f>E21</f>
        <v>Ing. Břetislav Sedláček</v>
      </c>
      <c r="K51" s="44"/>
    </row>
    <row r="52" spans="2:47" s="1" customFormat="1" ht="14.4" customHeight="1">
      <c r="B52" s="40"/>
      <c r="C52" s="35" t="s">
        <v>37</v>
      </c>
      <c r="D52" s="41"/>
      <c r="E52" s="41"/>
      <c r="F52" s="33" t="str">
        <f>IF(E18="","",E18)</f>
        <v/>
      </c>
      <c r="G52" s="41"/>
      <c r="H52" s="41"/>
      <c r="I52" s="113"/>
      <c r="J52" s="28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40" t="s">
        <v>99</v>
      </c>
      <c r="D54" s="128"/>
      <c r="E54" s="128"/>
      <c r="F54" s="128"/>
      <c r="G54" s="128"/>
      <c r="H54" s="128"/>
      <c r="I54" s="141"/>
      <c r="J54" s="142" t="s">
        <v>100</v>
      </c>
      <c r="K54" s="143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4" t="s">
        <v>101</v>
      </c>
      <c r="D56" s="41"/>
      <c r="E56" s="41"/>
      <c r="F56" s="41"/>
      <c r="G56" s="41"/>
      <c r="H56" s="41"/>
      <c r="I56" s="113"/>
      <c r="J56" s="124">
        <f>J86</f>
        <v>0</v>
      </c>
      <c r="K56" s="44"/>
      <c r="AU56" s="22" t="s">
        <v>102</v>
      </c>
    </row>
    <row r="57" spans="2:47" s="7" customFormat="1" ht="24.9" customHeight="1">
      <c r="B57" s="145"/>
      <c r="C57" s="146"/>
      <c r="D57" s="147" t="s">
        <v>103</v>
      </c>
      <c r="E57" s="148"/>
      <c r="F57" s="148"/>
      <c r="G57" s="148"/>
      <c r="H57" s="148"/>
      <c r="I57" s="149"/>
      <c r="J57" s="150">
        <f>J87</f>
        <v>0</v>
      </c>
      <c r="K57" s="151"/>
    </row>
    <row r="58" spans="2:47" s="8" customFormat="1" ht="19.95" customHeight="1">
      <c r="B58" s="152"/>
      <c r="C58" s="153"/>
      <c r="D58" s="154" t="s">
        <v>104</v>
      </c>
      <c r="E58" s="155"/>
      <c r="F58" s="155"/>
      <c r="G58" s="155"/>
      <c r="H58" s="155"/>
      <c r="I58" s="156"/>
      <c r="J58" s="157">
        <f>J88</f>
        <v>0</v>
      </c>
      <c r="K58" s="158"/>
    </row>
    <row r="59" spans="2:47" s="8" customFormat="1" ht="19.95" customHeight="1">
      <c r="B59" s="152"/>
      <c r="C59" s="153"/>
      <c r="D59" s="154" t="s">
        <v>105</v>
      </c>
      <c r="E59" s="155"/>
      <c r="F59" s="155"/>
      <c r="G59" s="155"/>
      <c r="H59" s="155"/>
      <c r="I59" s="156"/>
      <c r="J59" s="157">
        <f>J97</f>
        <v>0</v>
      </c>
      <c r="K59" s="158"/>
    </row>
    <row r="60" spans="2:47" s="7" customFormat="1" ht="24.9" customHeight="1">
      <c r="B60" s="145"/>
      <c r="C60" s="146"/>
      <c r="D60" s="147" t="s">
        <v>106</v>
      </c>
      <c r="E60" s="148"/>
      <c r="F60" s="148"/>
      <c r="G60" s="148"/>
      <c r="H60" s="148"/>
      <c r="I60" s="149"/>
      <c r="J60" s="150">
        <f>J118</f>
        <v>0</v>
      </c>
      <c r="K60" s="151"/>
    </row>
    <row r="61" spans="2:47" s="8" customFormat="1" ht="19.95" customHeight="1">
      <c r="B61" s="152"/>
      <c r="C61" s="153"/>
      <c r="D61" s="154" t="s">
        <v>107</v>
      </c>
      <c r="E61" s="155"/>
      <c r="F61" s="155"/>
      <c r="G61" s="155"/>
      <c r="H61" s="155"/>
      <c r="I61" s="156"/>
      <c r="J61" s="157">
        <f>J119</f>
        <v>0</v>
      </c>
      <c r="K61" s="158"/>
    </row>
    <row r="62" spans="2:47" s="8" customFormat="1" ht="19.95" customHeight="1">
      <c r="B62" s="152"/>
      <c r="C62" s="153"/>
      <c r="D62" s="154" t="s">
        <v>108</v>
      </c>
      <c r="E62" s="155"/>
      <c r="F62" s="155"/>
      <c r="G62" s="155"/>
      <c r="H62" s="155"/>
      <c r="I62" s="156"/>
      <c r="J62" s="157">
        <f>J247</f>
        <v>0</v>
      </c>
      <c r="K62" s="158"/>
    </row>
    <row r="63" spans="2:47" s="8" customFormat="1" ht="19.95" customHeight="1">
      <c r="B63" s="152"/>
      <c r="C63" s="153"/>
      <c r="D63" s="154" t="s">
        <v>109</v>
      </c>
      <c r="E63" s="155"/>
      <c r="F63" s="155"/>
      <c r="G63" s="155"/>
      <c r="H63" s="155"/>
      <c r="I63" s="156"/>
      <c r="J63" s="157">
        <f>J480</f>
        <v>0</v>
      </c>
      <c r="K63" s="158"/>
    </row>
    <row r="64" spans="2:47" s="7" customFormat="1" ht="24.9" customHeight="1">
      <c r="B64" s="145"/>
      <c r="C64" s="146"/>
      <c r="D64" s="147" t="s">
        <v>110</v>
      </c>
      <c r="E64" s="148"/>
      <c r="F64" s="148"/>
      <c r="G64" s="148"/>
      <c r="H64" s="148"/>
      <c r="I64" s="149"/>
      <c r="J64" s="150">
        <f>J546</f>
        <v>0</v>
      </c>
      <c r="K64" s="151"/>
    </row>
    <row r="65" spans="2:12" s="8" customFormat="1" ht="19.95" customHeight="1">
      <c r="B65" s="152"/>
      <c r="C65" s="153"/>
      <c r="D65" s="154" t="s">
        <v>111</v>
      </c>
      <c r="E65" s="155"/>
      <c r="F65" s="155"/>
      <c r="G65" s="155"/>
      <c r="H65" s="155"/>
      <c r="I65" s="156"/>
      <c r="J65" s="157">
        <f>J547</f>
        <v>0</v>
      </c>
      <c r="K65" s="158"/>
    </row>
    <row r="66" spans="2:12" s="8" customFormat="1" ht="19.95" customHeight="1">
      <c r="B66" s="152"/>
      <c r="C66" s="153"/>
      <c r="D66" s="154" t="s">
        <v>112</v>
      </c>
      <c r="E66" s="155"/>
      <c r="F66" s="155"/>
      <c r="G66" s="155"/>
      <c r="H66" s="155"/>
      <c r="I66" s="156"/>
      <c r="J66" s="157">
        <f>J552</f>
        <v>0</v>
      </c>
      <c r="K66" s="158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3"/>
      <c r="J67" s="41"/>
      <c r="K67" s="44"/>
    </row>
    <row r="68" spans="2:12" s="1" customFormat="1" ht="6.9" customHeight="1">
      <c r="B68" s="55"/>
      <c r="C68" s="56"/>
      <c r="D68" s="56"/>
      <c r="E68" s="56"/>
      <c r="F68" s="56"/>
      <c r="G68" s="56"/>
      <c r="H68" s="56"/>
      <c r="I68" s="135"/>
      <c r="J68" s="56"/>
      <c r="K68" s="57"/>
    </row>
    <row r="72" spans="2:12" s="1" customFormat="1" ht="6.9" customHeight="1">
      <c r="B72" s="58"/>
      <c r="C72" s="59"/>
      <c r="D72" s="59"/>
      <c r="E72" s="59"/>
      <c r="F72" s="59"/>
      <c r="G72" s="59"/>
      <c r="H72" s="59"/>
      <c r="I72" s="138"/>
      <c r="J72" s="59"/>
      <c r="K72" s="59"/>
      <c r="L72" s="60"/>
    </row>
    <row r="73" spans="2:12" s="1" customFormat="1" ht="36.9" customHeight="1">
      <c r="B73" s="40"/>
      <c r="C73" s="61" t="s">
        <v>113</v>
      </c>
      <c r="D73" s="62"/>
      <c r="E73" s="62"/>
      <c r="F73" s="62"/>
      <c r="G73" s="62"/>
      <c r="H73" s="62"/>
      <c r="I73" s="159"/>
      <c r="J73" s="62"/>
      <c r="K73" s="62"/>
      <c r="L73" s="60"/>
    </row>
    <row r="74" spans="2:12" s="1" customFormat="1" ht="6.9" customHeight="1">
      <c r="B74" s="40"/>
      <c r="C74" s="62"/>
      <c r="D74" s="62"/>
      <c r="E74" s="62"/>
      <c r="F74" s="62"/>
      <c r="G74" s="62"/>
      <c r="H74" s="62"/>
      <c r="I74" s="159"/>
      <c r="J74" s="62"/>
      <c r="K74" s="62"/>
      <c r="L74" s="60"/>
    </row>
    <row r="75" spans="2:12" s="1" customFormat="1" ht="14.4" customHeight="1">
      <c r="B75" s="40"/>
      <c r="C75" s="64" t="s">
        <v>18</v>
      </c>
      <c r="D75" s="62"/>
      <c r="E75" s="62"/>
      <c r="F75" s="62"/>
      <c r="G75" s="62"/>
      <c r="H75" s="62"/>
      <c r="I75" s="159"/>
      <c r="J75" s="62"/>
      <c r="K75" s="62"/>
      <c r="L75" s="60"/>
    </row>
    <row r="76" spans="2:12" s="1" customFormat="1" ht="16.5" customHeight="1">
      <c r="B76" s="40"/>
      <c r="C76" s="62"/>
      <c r="D76" s="62"/>
      <c r="E76" s="285" t="str">
        <f>E7</f>
        <v>Technologie SSZ</v>
      </c>
      <c r="F76" s="286"/>
      <c r="G76" s="286"/>
      <c r="H76" s="286"/>
      <c r="I76" s="159"/>
      <c r="J76" s="62"/>
      <c r="K76" s="62"/>
      <c r="L76" s="60"/>
    </row>
    <row r="77" spans="2:12" s="1" customFormat="1" ht="14.4" customHeight="1">
      <c r="B77" s="40"/>
      <c r="C77" s="64" t="s">
        <v>96</v>
      </c>
      <c r="D77" s="62"/>
      <c r="E77" s="62"/>
      <c r="F77" s="62"/>
      <c r="G77" s="62"/>
      <c r="H77" s="62"/>
      <c r="I77" s="159"/>
      <c r="J77" s="62"/>
      <c r="K77" s="62"/>
      <c r="L77" s="60"/>
    </row>
    <row r="78" spans="2:12" s="1" customFormat="1" ht="17.25" customHeight="1">
      <c r="B78" s="40"/>
      <c r="C78" s="62"/>
      <c r="D78" s="62"/>
      <c r="E78" s="266" t="str">
        <f>E9</f>
        <v>1 - Technologie SSZ</v>
      </c>
      <c r="F78" s="287"/>
      <c r="G78" s="287"/>
      <c r="H78" s="287"/>
      <c r="I78" s="159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59"/>
      <c r="J79" s="62"/>
      <c r="K79" s="62"/>
      <c r="L79" s="60"/>
    </row>
    <row r="80" spans="2:12" s="1" customFormat="1" ht="18" customHeight="1">
      <c r="B80" s="40"/>
      <c r="C80" s="64" t="s">
        <v>24</v>
      </c>
      <c r="D80" s="62"/>
      <c r="E80" s="62"/>
      <c r="F80" s="160" t="str">
        <f>F12</f>
        <v>Chomutov</v>
      </c>
      <c r="G80" s="62"/>
      <c r="H80" s="62"/>
      <c r="I80" s="161" t="s">
        <v>25</v>
      </c>
      <c r="J80" s="72" t="str">
        <f>IF(J12="","",J12)</f>
        <v>11. 10. 2018</v>
      </c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59"/>
      <c r="J81" s="62"/>
      <c r="K81" s="62"/>
      <c r="L81" s="60"/>
    </row>
    <row r="82" spans="2:65" s="1" customFormat="1" ht="13.2">
      <c r="B82" s="40"/>
      <c r="C82" s="64" t="s">
        <v>31</v>
      </c>
      <c r="D82" s="62"/>
      <c r="E82" s="62"/>
      <c r="F82" s="160" t="str">
        <f>E15</f>
        <v>Statutární město Chomutov</v>
      </c>
      <c r="G82" s="62"/>
      <c r="H82" s="62"/>
      <c r="I82" s="161" t="s">
        <v>39</v>
      </c>
      <c r="J82" s="160" t="str">
        <f>E21</f>
        <v>Ing. Břetislav Sedláček</v>
      </c>
      <c r="K82" s="62"/>
      <c r="L82" s="60"/>
    </row>
    <row r="83" spans="2:65" s="1" customFormat="1" ht="14.4" customHeight="1">
      <c r="B83" s="40"/>
      <c r="C83" s="64" t="s">
        <v>37</v>
      </c>
      <c r="D83" s="62"/>
      <c r="E83" s="62"/>
      <c r="F83" s="160" t="str">
        <f>IF(E18="","",E18)</f>
        <v/>
      </c>
      <c r="G83" s="62"/>
      <c r="H83" s="62"/>
      <c r="I83" s="159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59"/>
      <c r="J84" s="62"/>
      <c r="K84" s="62"/>
      <c r="L84" s="60"/>
    </row>
    <row r="85" spans="2:65" s="9" customFormat="1" ht="29.25" customHeight="1">
      <c r="B85" s="162"/>
      <c r="C85" s="163" t="s">
        <v>114</v>
      </c>
      <c r="D85" s="164" t="s">
        <v>65</v>
      </c>
      <c r="E85" s="164" t="s">
        <v>61</v>
      </c>
      <c r="F85" s="164" t="s">
        <v>115</v>
      </c>
      <c r="G85" s="164" t="s">
        <v>116</v>
      </c>
      <c r="H85" s="164" t="s">
        <v>117</v>
      </c>
      <c r="I85" s="165" t="s">
        <v>118</v>
      </c>
      <c r="J85" s="164" t="s">
        <v>100</v>
      </c>
      <c r="K85" s="166" t="s">
        <v>119</v>
      </c>
      <c r="L85" s="167"/>
      <c r="M85" s="80" t="s">
        <v>120</v>
      </c>
      <c r="N85" s="81" t="s">
        <v>50</v>
      </c>
      <c r="O85" s="81" t="s">
        <v>121</v>
      </c>
      <c r="P85" s="81" t="s">
        <v>122</v>
      </c>
      <c r="Q85" s="81" t="s">
        <v>123</v>
      </c>
      <c r="R85" s="81" t="s">
        <v>124</v>
      </c>
      <c r="S85" s="81" t="s">
        <v>125</v>
      </c>
      <c r="T85" s="82" t="s">
        <v>126</v>
      </c>
    </row>
    <row r="86" spans="2:65" s="1" customFormat="1" ht="29.25" customHeight="1">
      <c r="B86" s="40"/>
      <c r="C86" s="86" t="s">
        <v>101</v>
      </c>
      <c r="D86" s="62"/>
      <c r="E86" s="62"/>
      <c r="F86" s="62"/>
      <c r="G86" s="62"/>
      <c r="H86" s="62"/>
      <c r="I86" s="159"/>
      <c r="J86" s="168">
        <f>BK86</f>
        <v>0</v>
      </c>
      <c r="K86" s="62"/>
      <c r="L86" s="60"/>
      <c r="M86" s="83"/>
      <c r="N86" s="84"/>
      <c r="O86" s="84"/>
      <c r="P86" s="169">
        <f>P87+P118+P546</f>
        <v>0</v>
      </c>
      <c r="Q86" s="84"/>
      <c r="R86" s="169">
        <f>R87+R118+R546</f>
        <v>33.59844184</v>
      </c>
      <c r="S86" s="84"/>
      <c r="T86" s="170">
        <f>T87+T118+T546</f>
        <v>0</v>
      </c>
      <c r="AT86" s="22" t="s">
        <v>80</v>
      </c>
      <c r="AU86" s="22" t="s">
        <v>102</v>
      </c>
      <c r="BK86" s="171">
        <f>BK87+BK118+BK546</f>
        <v>0</v>
      </c>
    </row>
    <row r="87" spans="2:65" s="10" customFormat="1" ht="37.35" customHeight="1">
      <c r="B87" s="172"/>
      <c r="C87" s="173"/>
      <c r="D87" s="174" t="s">
        <v>80</v>
      </c>
      <c r="E87" s="175" t="s">
        <v>127</v>
      </c>
      <c r="F87" s="175" t="s">
        <v>128</v>
      </c>
      <c r="G87" s="173"/>
      <c r="H87" s="173"/>
      <c r="I87" s="176"/>
      <c r="J87" s="177">
        <f>BK87</f>
        <v>0</v>
      </c>
      <c r="K87" s="173"/>
      <c r="L87" s="178"/>
      <c r="M87" s="179"/>
      <c r="N87" s="180"/>
      <c r="O87" s="180"/>
      <c r="P87" s="181">
        <f>P88+P97</f>
        <v>0</v>
      </c>
      <c r="Q87" s="180"/>
      <c r="R87" s="181">
        <f>R88+R97</f>
        <v>0</v>
      </c>
      <c r="S87" s="180"/>
      <c r="T87" s="182">
        <f>T88+T97</f>
        <v>0</v>
      </c>
      <c r="AR87" s="183" t="s">
        <v>86</v>
      </c>
      <c r="AT87" s="184" t="s">
        <v>80</v>
      </c>
      <c r="AU87" s="184" t="s">
        <v>81</v>
      </c>
      <c r="AY87" s="183" t="s">
        <v>129</v>
      </c>
      <c r="BK87" s="185">
        <f>BK88+BK97</f>
        <v>0</v>
      </c>
    </row>
    <row r="88" spans="2:65" s="10" customFormat="1" ht="19.95" customHeight="1">
      <c r="B88" s="172"/>
      <c r="C88" s="173"/>
      <c r="D88" s="174" t="s">
        <v>80</v>
      </c>
      <c r="E88" s="186" t="s">
        <v>86</v>
      </c>
      <c r="F88" s="186" t="s">
        <v>130</v>
      </c>
      <c r="G88" s="173"/>
      <c r="H88" s="173"/>
      <c r="I88" s="176"/>
      <c r="J88" s="187">
        <f>BK88</f>
        <v>0</v>
      </c>
      <c r="K88" s="173"/>
      <c r="L88" s="178"/>
      <c r="M88" s="179"/>
      <c r="N88" s="180"/>
      <c r="O88" s="180"/>
      <c r="P88" s="181">
        <f>SUM(P89:P96)</f>
        <v>0</v>
      </c>
      <c r="Q88" s="180"/>
      <c r="R88" s="181">
        <f>SUM(R89:R96)</f>
        <v>0</v>
      </c>
      <c r="S88" s="180"/>
      <c r="T88" s="182">
        <f>SUM(T89:T96)</f>
        <v>0</v>
      </c>
      <c r="AR88" s="183" t="s">
        <v>86</v>
      </c>
      <c r="AT88" s="184" t="s">
        <v>80</v>
      </c>
      <c r="AU88" s="184" t="s">
        <v>86</v>
      </c>
      <c r="AY88" s="183" t="s">
        <v>129</v>
      </c>
      <c r="BK88" s="185">
        <f>SUM(BK89:BK96)</f>
        <v>0</v>
      </c>
    </row>
    <row r="89" spans="2:65" s="1" customFormat="1" ht="16.5" customHeight="1">
      <c r="B89" s="40"/>
      <c r="C89" s="188" t="s">
        <v>86</v>
      </c>
      <c r="D89" s="188" t="s">
        <v>131</v>
      </c>
      <c r="E89" s="189" t="s">
        <v>132</v>
      </c>
      <c r="F89" s="190" t="s">
        <v>133</v>
      </c>
      <c r="G89" s="191" t="s">
        <v>134</v>
      </c>
      <c r="H89" s="192">
        <v>9</v>
      </c>
      <c r="I89" s="193"/>
      <c r="J89" s="194">
        <f>ROUND(I89*H89,2)</f>
        <v>0</v>
      </c>
      <c r="K89" s="190" t="s">
        <v>135</v>
      </c>
      <c r="L89" s="60"/>
      <c r="M89" s="195" t="s">
        <v>79</v>
      </c>
      <c r="N89" s="196" t="s">
        <v>51</v>
      </c>
      <c r="O89" s="4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22" t="s">
        <v>136</v>
      </c>
      <c r="AT89" s="22" t="s">
        <v>131</v>
      </c>
      <c r="AU89" s="22" t="s">
        <v>89</v>
      </c>
      <c r="AY89" s="22" t="s">
        <v>129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22" t="s">
        <v>86</v>
      </c>
      <c r="BK89" s="199">
        <f>ROUND(I89*H89,2)</f>
        <v>0</v>
      </c>
      <c r="BL89" s="22" t="s">
        <v>136</v>
      </c>
      <c r="BM89" s="22" t="s">
        <v>137</v>
      </c>
    </row>
    <row r="90" spans="2:65" s="11" customFormat="1">
      <c r="B90" s="200"/>
      <c r="C90" s="201"/>
      <c r="D90" s="202" t="s">
        <v>138</v>
      </c>
      <c r="E90" s="203" t="s">
        <v>79</v>
      </c>
      <c r="F90" s="204" t="s">
        <v>139</v>
      </c>
      <c r="G90" s="201"/>
      <c r="H90" s="203" t="s">
        <v>79</v>
      </c>
      <c r="I90" s="205"/>
      <c r="J90" s="201"/>
      <c r="K90" s="201"/>
      <c r="L90" s="206"/>
      <c r="M90" s="207"/>
      <c r="N90" s="208"/>
      <c r="O90" s="208"/>
      <c r="P90" s="208"/>
      <c r="Q90" s="208"/>
      <c r="R90" s="208"/>
      <c r="S90" s="208"/>
      <c r="T90" s="209"/>
      <c r="AT90" s="210" t="s">
        <v>138</v>
      </c>
      <c r="AU90" s="210" t="s">
        <v>89</v>
      </c>
      <c r="AV90" s="11" t="s">
        <v>86</v>
      </c>
      <c r="AW90" s="11" t="s">
        <v>43</v>
      </c>
      <c r="AX90" s="11" t="s">
        <v>81</v>
      </c>
      <c r="AY90" s="210" t="s">
        <v>129</v>
      </c>
    </row>
    <row r="91" spans="2:65" s="11" customFormat="1">
      <c r="B91" s="200"/>
      <c r="C91" s="201"/>
      <c r="D91" s="202" t="s">
        <v>138</v>
      </c>
      <c r="E91" s="203" t="s">
        <v>79</v>
      </c>
      <c r="F91" s="204" t="s">
        <v>140</v>
      </c>
      <c r="G91" s="201"/>
      <c r="H91" s="203" t="s">
        <v>79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9"/>
      <c r="AT91" s="210" t="s">
        <v>138</v>
      </c>
      <c r="AU91" s="210" t="s">
        <v>89</v>
      </c>
      <c r="AV91" s="11" t="s">
        <v>86</v>
      </c>
      <c r="AW91" s="11" t="s">
        <v>43</v>
      </c>
      <c r="AX91" s="11" t="s">
        <v>81</v>
      </c>
      <c r="AY91" s="210" t="s">
        <v>129</v>
      </c>
    </row>
    <row r="92" spans="2:65" s="12" customFormat="1">
      <c r="B92" s="211"/>
      <c r="C92" s="212"/>
      <c r="D92" s="202" t="s">
        <v>138</v>
      </c>
      <c r="E92" s="213" t="s">
        <v>79</v>
      </c>
      <c r="F92" s="214" t="s">
        <v>141</v>
      </c>
      <c r="G92" s="212"/>
      <c r="H92" s="215">
        <v>9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138</v>
      </c>
      <c r="AU92" s="221" t="s">
        <v>89</v>
      </c>
      <c r="AV92" s="12" t="s">
        <v>89</v>
      </c>
      <c r="AW92" s="12" t="s">
        <v>43</v>
      </c>
      <c r="AX92" s="12" t="s">
        <v>86</v>
      </c>
      <c r="AY92" s="221" t="s">
        <v>129</v>
      </c>
    </row>
    <row r="93" spans="2:65" s="1" customFormat="1" ht="25.5" customHeight="1">
      <c r="B93" s="40"/>
      <c r="C93" s="188" t="s">
        <v>89</v>
      </c>
      <c r="D93" s="188" t="s">
        <v>131</v>
      </c>
      <c r="E93" s="189" t="s">
        <v>142</v>
      </c>
      <c r="F93" s="190" t="s">
        <v>143</v>
      </c>
      <c r="G93" s="191" t="s">
        <v>144</v>
      </c>
      <c r="H93" s="192">
        <v>14.94</v>
      </c>
      <c r="I93" s="193"/>
      <c r="J93" s="194">
        <f>ROUND(I93*H93,2)</f>
        <v>0</v>
      </c>
      <c r="K93" s="190" t="s">
        <v>135</v>
      </c>
      <c r="L93" s="60"/>
      <c r="M93" s="195" t="s">
        <v>79</v>
      </c>
      <c r="N93" s="196" t="s">
        <v>51</v>
      </c>
      <c r="O93" s="4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22" t="s">
        <v>136</v>
      </c>
      <c r="AT93" s="22" t="s">
        <v>131</v>
      </c>
      <c r="AU93" s="22" t="s">
        <v>89</v>
      </c>
      <c r="AY93" s="22" t="s">
        <v>129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22" t="s">
        <v>86</v>
      </c>
      <c r="BK93" s="199">
        <f>ROUND(I93*H93,2)</f>
        <v>0</v>
      </c>
      <c r="BL93" s="22" t="s">
        <v>136</v>
      </c>
      <c r="BM93" s="22" t="s">
        <v>145</v>
      </c>
    </row>
    <row r="94" spans="2:65" s="11" customFormat="1">
      <c r="B94" s="200"/>
      <c r="C94" s="201"/>
      <c r="D94" s="202" t="s">
        <v>138</v>
      </c>
      <c r="E94" s="203" t="s">
        <v>79</v>
      </c>
      <c r="F94" s="204" t="s">
        <v>139</v>
      </c>
      <c r="G94" s="201"/>
      <c r="H94" s="203" t="s">
        <v>79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138</v>
      </c>
      <c r="AU94" s="210" t="s">
        <v>89</v>
      </c>
      <c r="AV94" s="11" t="s">
        <v>86</v>
      </c>
      <c r="AW94" s="11" t="s">
        <v>43</v>
      </c>
      <c r="AX94" s="11" t="s">
        <v>81</v>
      </c>
      <c r="AY94" s="210" t="s">
        <v>129</v>
      </c>
    </row>
    <row r="95" spans="2:65" s="11" customFormat="1">
      <c r="B95" s="200"/>
      <c r="C95" s="201"/>
      <c r="D95" s="202" t="s">
        <v>138</v>
      </c>
      <c r="E95" s="203" t="s">
        <v>79</v>
      </c>
      <c r="F95" s="204" t="s">
        <v>146</v>
      </c>
      <c r="G95" s="201"/>
      <c r="H95" s="203" t="s">
        <v>79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138</v>
      </c>
      <c r="AU95" s="210" t="s">
        <v>89</v>
      </c>
      <c r="AV95" s="11" t="s">
        <v>86</v>
      </c>
      <c r="AW95" s="11" t="s">
        <v>43</v>
      </c>
      <c r="AX95" s="11" t="s">
        <v>81</v>
      </c>
      <c r="AY95" s="210" t="s">
        <v>129</v>
      </c>
    </row>
    <row r="96" spans="2:65" s="12" customFormat="1">
      <c r="B96" s="211"/>
      <c r="C96" s="212"/>
      <c r="D96" s="202" t="s">
        <v>138</v>
      </c>
      <c r="E96" s="213" t="s">
        <v>79</v>
      </c>
      <c r="F96" s="214" t="s">
        <v>147</v>
      </c>
      <c r="G96" s="212"/>
      <c r="H96" s="215">
        <v>14.94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138</v>
      </c>
      <c r="AU96" s="221" t="s">
        <v>89</v>
      </c>
      <c r="AV96" s="12" t="s">
        <v>89</v>
      </c>
      <c r="AW96" s="12" t="s">
        <v>43</v>
      </c>
      <c r="AX96" s="12" t="s">
        <v>86</v>
      </c>
      <c r="AY96" s="221" t="s">
        <v>129</v>
      </c>
    </row>
    <row r="97" spans="2:65" s="10" customFormat="1" ht="29.85" customHeight="1">
      <c r="B97" s="172"/>
      <c r="C97" s="173"/>
      <c r="D97" s="174" t="s">
        <v>80</v>
      </c>
      <c r="E97" s="186" t="s">
        <v>148</v>
      </c>
      <c r="F97" s="186" t="s">
        <v>149</v>
      </c>
      <c r="G97" s="173"/>
      <c r="H97" s="173"/>
      <c r="I97" s="176"/>
      <c r="J97" s="187">
        <f>BK97</f>
        <v>0</v>
      </c>
      <c r="K97" s="173"/>
      <c r="L97" s="178"/>
      <c r="M97" s="179"/>
      <c r="N97" s="180"/>
      <c r="O97" s="180"/>
      <c r="P97" s="181">
        <f>SUM(P98:P117)</f>
        <v>0</v>
      </c>
      <c r="Q97" s="180"/>
      <c r="R97" s="181">
        <f>SUM(R98:R117)</f>
        <v>0</v>
      </c>
      <c r="S97" s="180"/>
      <c r="T97" s="182">
        <f>SUM(T98:T117)</f>
        <v>0</v>
      </c>
      <c r="AR97" s="183" t="s">
        <v>86</v>
      </c>
      <c r="AT97" s="184" t="s">
        <v>80</v>
      </c>
      <c r="AU97" s="184" t="s">
        <v>86</v>
      </c>
      <c r="AY97" s="183" t="s">
        <v>129</v>
      </c>
      <c r="BK97" s="185">
        <f>SUM(BK98:BK117)</f>
        <v>0</v>
      </c>
    </row>
    <row r="98" spans="2:65" s="1" customFormat="1" ht="25.5" customHeight="1">
      <c r="B98" s="40"/>
      <c r="C98" s="188" t="s">
        <v>150</v>
      </c>
      <c r="D98" s="188" t="s">
        <v>131</v>
      </c>
      <c r="E98" s="189" t="s">
        <v>151</v>
      </c>
      <c r="F98" s="190" t="s">
        <v>152</v>
      </c>
      <c r="G98" s="191" t="s">
        <v>144</v>
      </c>
      <c r="H98" s="192">
        <v>2.1509999999999998</v>
      </c>
      <c r="I98" s="193"/>
      <c r="J98" s="194">
        <f>ROUND(I98*H98,2)</f>
        <v>0</v>
      </c>
      <c r="K98" s="190" t="s">
        <v>135</v>
      </c>
      <c r="L98" s="60"/>
      <c r="M98" s="195" t="s">
        <v>79</v>
      </c>
      <c r="N98" s="196" t="s">
        <v>51</v>
      </c>
      <c r="O98" s="4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22" t="s">
        <v>136</v>
      </c>
      <c r="AT98" s="22" t="s">
        <v>131</v>
      </c>
      <c r="AU98" s="22" t="s">
        <v>89</v>
      </c>
      <c r="AY98" s="22" t="s">
        <v>129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22" t="s">
        <v>86</v>
      </c>
      <c r="BK98" s="199">
        <f>ROUND(I98*H98,2)</f>
        <v>0</v>
      </c>
      <c r="BL98" s="22" t="s">
        <v>136</v>
      </c>
      <c r="BM98" s="22" t="s">
        <v>153</v>
      </c>
    </row>
    <row r="99" spans="2:65" s="11" customFormat="1">
      <c r="B99" s="200"/>
      <c r="C99" s="201"/>
      <c r="D99" s="202" t="s">
        <v>138</v>
      </c>
      <c r="E99" s="203" t="s">
        <v>79</v>
      </c>
      <c r="F99" s="204" t="s">
        <v>154</v>
      </c>
      <c r="G99" s="201"/>
      <c r="H99" s="203" t="s">
        <v>79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138</v>
      </c>
      <c r="AU99" s="210" t="s">
        <v>89</v>
      </c>
      <c r="AV99" s="11" t="s">
        <v>86</v>
      </c>
      <c r="AW99" s="11" t="s">
        <v>43</v>
      </c>
      <c r="AX99" s="11" t="s">
        <v>81</v>
      </c>
      <c r="AY99" s="210" t="s">
        <v>129</v>
      </c>
    </row>
    <row r="100" spans="2:65" s="11" customFormat="1">
      <c r="B100" s="200"/>
      <c r="C100" s="201"/>
      <c r="D100" s="202" t="s">
        <v>138</v>
      </c>
      <c r="E100" s="203" t="s">
        <v>79</v>
      </c>
      <c r="F100" s="204" t="s">
        <v>139</v>
      </c>
      <c r="G100" s="201"/>
      <c r="H100" s="203" t="s">
        <v>79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138</v>
      </c>
      <c r="AU100" s="210" t="s">
        <v>89</v>
      </c>
      <c r="AV100" s="11" t="s">
        <v>86</v>
      </c>
      <c r="AW100" s="11" t="s">
        <v>43</v>
      </c>
      <c r="AX100" s="11" t="s">
        <v>81</v>
      </c>
      <c r="AY100" s="210" t="s">
        <v>129</v>
      </c>
    </row>
    <row r="101" spans="2:65" s="11" customFormat="1">
      <c r="B101" s="200"/>
      <c r="C101" s="201"/>
      <c r="D101" s="202" t="s">
        <v>138</v>
      </c>
      <c r="E101" s="203" t="s">
        <v>79</v>
      </c>
      <c r="F101" s="204" t="s">
        <v>155</v>
      </c>
      <c r="G101" s="201"/>
      <c r="H101" s="203" t="s">
        <v>79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138</v>
      </c>
      <c r="AU101" s="210" t="s">
        <v>89</v>
      </c>
      <c r="AV101" s="11" t="s">
        <v>86</v>
      </c>
      <c r="AW101" s="11" t="s">
        <v>43</v>
      </c>
      <c r="AX101" s="11" t="s">
        <v>81</v>
      </c>
      <c r="AY101" s="210" t="s">
        <v>129</v>
      </c>
    </row>
    <row r="102" spans="2:65" s="12" customFormat="1">
      <c r="B102" s="211"/>
      <c r="C102" s="212"/>
      <c r="D102" s="202" t="s">
        <v>138</v>
      </c>
      <c r="E102" s="213" t="s">
        <v>79</v>
      </c>
      <c r="F102" s="214" t="s">
        <v>156</v>
      </c>
      <c r="G102" s="212"/>
      <c r="H102" s="215">
        <v>2.1509999999999998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138</v>
      </c>
      <c r="AU102" s="221" t="s">
        <v>89</v>
      </c>
      <c r="AV102" s="12" t="s">
        <v>89</v>
      </c>
      <c r="AW102" s="12" t="s">
        <v>43</v>
      </c>
      <c r="AX102" s="12" t="s">
        <v>86</v>
      </c>
      <c r="AY102" s="221" t="s">
        <v>129</v>
      </c>
    </row>
    <row r="103" spans="2:65" s="1" customFormat="1" ht="38.25" customHeight="1">
      <c r="B103" s="40"/>
      <c r="C103" s="188" t="s">
        <v>136</v>
      </c>
      <c r="D103" s="188" t="s">
        <v>131</v>
      </c>
      <c r="E103" s="189" t="s">
        <v>157</v>
      </c>
      <c r="F103" s="190" t="s">
        <v>158</v>
      </c>
      <c r="G103" s="191" t="s">
        <v>144</v>
      </c>
      <c r="H103" s="192">
        <v>2.1509999999999998</v>
      </c>
      <c r="I103" s="193"/>
      <c r="J103" s="194">
        <f>ROUND(I103*H103,2)</f>
        <v>0</v>
      </c>
      <c r="K103" s="190" t="s">
        <v>135</v>
      </c>
      <c r="L103" s="60"/>
      <c r="M103" s="195" t="s">
        <v>79</v>
      </c>
      <c r="N103" s="196" t="s">
        <v>51</v>
      </c>
      <c r="O103" s="4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22" t="s">
        <v>136</v>
      </c>
      <c r="AT103" s="22" t="s">
        <v>131</v>
      </c>
      <c r="AU103" s="22" t="s">
        <v>89</v>
      </c>
      <c r="AY103" s="22" t="s">
        <v>129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2" t="s">
        <v>86</v>
      </c>
      <c r="BK103" s="199">
        <f>ROUND(I103*H103,2)</f>
        <v>0</v>
      </c>
      <c r="BL103" s="22" t="s">
        <v>136</v>
      </c>
      <c r="BM103" s="22" t="s">
        <v>159</v>
      </c>
    </row>
    <row r="104" spans="2:65" s="11" customFormat="1">
      <c r="B104" s="200"/>
      <c r="C104" s="201"/>
      <c r="D104" s="202" t="s">
        <v>138</v>
      </c>
      <c r="E104" s="203" t="s">
        <v>79</v>
      </c>
      <c r="F104" s="204" t="s">
        <v>154</v>
      </c>
      <c r="G104" s="201"/>
      <c r="H104" s="203" t="s">
        <v>79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138</v>
      </c>
      <c r="AU104" s="210" t="s">
        <v>89</v>
      </c>
      <c r="AV104" s="11" t="s">
        <v>86</v>
      </c>
      <c r="AW104" s="11" t="s">
        <v>43</v>
      </c>
      <c r="AX104" s="11" t="s">
        <v>81</v>
      </c>
      <c r="AY104" s="210" t="s">
        <v>129</v>
      </c>
    </row>
    <row r="105" spans="2:65" s="11" customFormat="1">
      <c r="B105" s="200"/>
      <c r="C105" s="201"/>
      <c r="D105" s="202" t="s">
        <v>138</v>
      </c>
      <c r="E105" s="203" t="s">
        <v>79</v>
      </c>
      <c r="F105" s="204" t="s">
        <v>139</v>
      </c>
      <c r="G105" s="201"/>
      <c r="H105" s="203" t="s">
        <v>79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138</v>
      </c>
      <c r="AU105" s="210" t="s">
        <v>89</v>
      </c>
      <c r="AV105" s="11" t="s">
        <v>86</v>
      </c>
      <c r="AW105" s="11" t="s">
        <v>43</v>
      </c>
      <c r="AX105" s="11" t="s">
        <v>81</v>
      </c>
      <c r="AY105" s="210" t="s">
        <v>129</v>
      </c>
    </row>
    <row r="106" spans="2:65" s="11" customFormat="1">
      <c r="B106" s="200"/>
      <c r="C106" s="201"/>
      <c r="D106" s="202" t="s">
        <v>138</v>
      </c>
      <c r="E106" s="203" t="s">
        <v>79</v>
      </c>
      <c r="F106" s="204" t="s">
        <v>155</v>
      </c>
      <c r="G106" s="201"/>
      <c r="H106" s="203" t="s">
        <v>79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138</v>
      </c>
      <c r="AU106" s="210" t="s">
        <v>89</v>
      </c>
      <c r="AV106" s="11" t="s">
        <v>86</v>
      </c>
      <c r="AW106" s="11" t="s">
        <v>43</v>
      </c>
      <c r="AX106" s="11" t="s">
        <v>81</v>
      </c>
      <c r="AY106" s="210" t="s">
        <v>129</v>
      </c>
    </row>
    <row r="107" spans="2:65" s="12" customFormat="1">
      <c r="B107" s="211"/>
      <c r="C107" s="212"/>
      <c r="D107" s="202" t="s">
        <v>138</v>
      </c>
      <c r="E107" s="213" t="s">
        <v>79</v>
      </c>
      <c r="F107" s="214" t="s">
        <v>156</v>
      </c>
      <c r="G107" s="212"/>
      <c r="H107" s="215">
        <v>2.1509999999999998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138</v>
      </c>
      <c r="AU107" s="221" t="s">
        <v>89</v>
      </c>
      <c r="AV107" s="12" t="s">
        <v>89</v>
      </c>
      <c r="AW107" s="12" t="s">
        <v>43</v>
      </c>
      <c r="AX107" s="12" t="s">
        <v>86</v>
      </c>
      <c r="AY107" s="221" t="s">
        <v>129</v>
      </c>
    </row>
    <row r="108" spans="2:65" s="1" customFormat="1" ht="16.5" customHeight="1">
      <c r="B108" s="40"/>
      <c r="C108" s="188" t="s">
        <v>160</v>
      </c>
      <c r="D108" s="188" t="s">
        <v>131</v>
      </c>
      <c r="E108" s="189" t="s">
        <v>161</v>
      </c>
      <c r="F108" s="190" t="s">
        <v>162</v>
      </c>
      <c r="G108" s="191" t="s">
        <v>144</v>
      </c>
      <c r="H108" s="192">
        <v>2.1509999999999998</v>
      </c>
      <c r="I108" s="193"/>
      <c r="J108" s="194">
        <f>ROUND(I108*H108,2)</f>
        <v>0</v>
      </c>
      <c r="K108" s="190" t="s">
        <v>135</v>
      </c>
      <c r="L108" s="60"/>
      <c r="M108" s="195" t="s">
        <v>79</v>
      </c>
      <c r="N108" s="196" t="s">
        <v>51</v>
      </c>
      <c r="O108" s="4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22" t="s">
        <v>136</v>
      </c>
      <c r="AT108" s="22" t="s">
        <v>131</v>
      </c>
      <c r="AU108" s="22" t="s">
        <v>89</v>
      </c>
      <c r="AY108" s="22" t="s">
        <v>129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22" t="s">
        <v>86</v>
      </c>
      <c r="BK108" s="199">
        <f>ROUND(I108*H108,2)</f>
        <v>0</v>
      </c>
      <c r="BL108" s="22" t="s">
        <v>136</v>
      </c>
      <c r="BM108" s="22" t="s">
        <v>163</v>
      </c>
    </row>
    <row r="109" spans="2:65" s="11" customFormat="1">
      <c r="B109" s="200"/>
      <c r="C109" s="201"/>
      <c r="D109" s="202" t="s">
        <v>138</v>
      </c>
      <c r="E109" s="203" t="s">
        <v>79</v>
      </c>
      <c r="F109" s="204" t="s">
        <v>154</v>
      </c>
      <c r="G109" s="201"/>
      <c r="H109" s="203" t="s">
        <v>79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138</v>
      </c>
      <c r="AU109" s="210" t="s">
        <v>89</v>
      </c>
      <c r="AV109" s="11" t="s">
        <v>86</v>
      </c>
      <c r="AW109" s="11" t="s">
        <v>43</v>
      </c>
      <c r="AX109" s="11" t="s">
        <v>81</v>
      </c>
      <c r="AY109" s="210" t="s">
        <v>129</v>
      </c>
    </row>
    <row r="110" spans="2:65" s="11" customFormat="1">
      <c r="B110" s="200"/>
      <c r="C110" s="201"/>
      <c r="D110" s="202" t="s">
        <v>138</v>
      </c>
      <c r="E110" s="203" t="s">
        <v>79</v>
      </c>
      <c r="F110" s="204" t="s">
        <v>139</v>
      </c>
      <c r="G110" s="201"/>
      <c r="H110" s="203" t="s">
        <v>79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138</v>
      </c>
      <c r="AU110" s="210" t="s">
        <v>89</v>
      </c>
      <c r="AV110" s="11" t="s">
        <v>86</v>
      </c>
      <c r="AW110" s="11" t="s">
        <v>43</v>
      </c>
      <c r="AX110" s="11" t="s">
        <v>81</v>
      </c>
      <c r="AY110" s="210" t="s">
        <v>129</v>
      </c>
    </row>
    <row r="111" spans="2:65" s="11" customFormat="1">
      <c r="B111" s="200"/>
      <c r="C111" s="201"/>
      <c r="D111" s="202" t="s">
        <v>138</v>
      </c>
      <c r="E111" s="203" t="s">
        <v>79</v>
      </c>
      <c r="F111" s="204" t="s">
        <v>164</v>
      </c>
      <c r="G111" s="201"/>
      <c r="H111" s="203" t="s">
        <v>79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138</v>
      </c>
      <c r="AU111" s="210" t="s">
        <v>89</v>
      </c>
      <c r="AV111" s="11" t="s">
        <v>86</v>
      </c>
      <c r="AW111" s="11" t="s">
        <v>43</v>
      </c>
      <c r="AX111" s="11" t="s">
        <v>81</v>
      </c>
      <c r="AY111" s="210" t="s">
        <v>129</v>
      </c>
    </row>
    <row r="112" spans="2:65" s="12" customFormat="1">
      <c r="B112" s="211"/>
      <c r="C112" s="212"/>
      <c r="D112" s="202" t="s">
        <v>138</v>
      </c>
      <c r="E112" s="213" t="s">
        <v>79</v>
      </c>
      <c r="F112" s="214" t="s">
        <v>156</v>
      </c>
      <c r="G112" s="212"/>
      <c r="H112" s="215">
        <v>2.1509999999999998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138</v>
      </c>
      <c r="AU112" s="221" t="s">
        <v>89</v>
      </c>
      <c r="AV112" s="12" t="s">
        <v>89</v>
      </c>
      <c r="AW112" s="12" t="s">
        <v>43</v>
      </c>
      <c r="AX112" s="12" t="s">
        <v>86</v>
      </c>
      <c r="AY112" s="221" t="s">
        <v>129</v>
      </c>
    </row>
    <row r="113" spans="2:65" s="1" customFormat="1" ht="25.5" customHeight="1">
      <c r="B113" s="40"/>
      <c r="C113" s="188" t="s">
        <v>165</v>
      </c>
      <c r="D113" s="188" t="s">
        <v>131</v>
      </c>
      <c r="E113" s="189" t="s">
        <v>166</v>
      </c>
      <c r="F113" s="190" t="s">
        <v>167</v>
      </c>
      <c r="G113" s="191" t="s">
        <v>144</v>
      </c>
      <c r="H113" s="192">
        <v>2.1509999999999998</v>
      </c>
      <c r="I113" s="193"/>
      <c r="J113" s="194">
        <f>ROUND(I113*H113,2)</f>
        <v>0</v>
      </c>
      <c r="K113" s="190" t="s">
        <v>135</v>
      </c>
      <c r="L113" s="60"/>
      <c r="M113" s="195" t="s">
        <v>79</v>
      </c>
      <c r="N113" s="196" t="s">
        <v>51</v>
      </c>
      <c r="O113" s="4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22" t="s">
        <v>136</v>
      </c>
      <c r="AT113" s="22" t="s">
        <v>131</v>
      </c>
      <c r="AU113" s="22" t="s">
        <v>89</v>
      </c>
      <c r="AY113" s="22" t="s">
        <v>129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2" t="s">
        <v>86</v>
      </c>
      <c r="BK113" s="199">
        <f>ROUND(I113*H113,2)</f>
        <v>0</v>
      </c>
      <c r="BL113" s="22" t="s">
        <v>136</v>
      </c>
      <c r="BM113" s="22" t="s">
        <v>168</v>
      </c>
    </row>
    <row r="114" spans="2:65" s="11" customFormat="1">
      <c r="B114" s="200"/>
      <c r="C114" s="201"/>
      <c r="D114" s="202" t="s">
        <v>138</v>
      </c>
      <c r="E114" s="203" t="s">
        <v>79</v>
      </c>
      <c r="F114" s="204" t="s">
        <v>154</v>
      </c>
      <c r="G114" s="201"/>
      <c r="H114" s="203" t="s">
        <v>79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138</v>
      </c>
      <c r="AU114" s="210" t="s">
        <v>89</v>
      </c>
      <c r="AV114" s="11" t="s">
        <v>86</v>
      </c>
      <c r="AW114" s="11" t="s">
        <v>43</v>
      </c>
      <c r="AX114" s="11" t="s">
        <v>81</v>
      </c>
      <c r="AY114" s="210" t="s">
        <v>129</v>
      </c>
    </row>
    <row r="115" spans="2:65" s="11" customFormat="1">
      <c r="B115" s="200"/>
      <c r="C115" s="201"/>
      <c r="D115" s="202" t="s">
        <v>138</v>
      </c>
      <c r="E115" s="203" t="s">
        <v>79</v>
      </c>
      <c r="F115" s="204" t="s">
        <v>139</v>
      </c>
      <c r="G115" s="201"/>
      <c r="H115" s="203" t="s">
        <v>79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138</v>
      </c>
      <c r="AU115" s="210" t="s">
        <v>89</v>
      </c>
      <c r="AV115" s="11" t="s">
        <v>86</v>
      </c>
      <c r="AW115" s="11" t="s">
        <v>43</v>
      </c>
      <c r="AX115" s="11" t="s">
        <v>81</v>
      </c>
      <c r="AY115" s="210" t="s">
        <v>129</v>
      </c>
    </row>
    <row r="116" spans="2:65" s="11" customFormat="1" ht="24">
      <c r="B116" s="200"/>
      <c r="C116" s="201"/>
      <c r="D116" s="202" t="s">
        <v>138</v>
      </c>
      <c r="E116" s="203" t="s">
        <v>79</v>
      </c>
      <c r="F116" s="204" t="s">
        <v>169</v>
      </c>
      <c r="G116" s="201"/>
      <c r="H116" s="203" t="s">
        <v>79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138</v>
      </c>
      <c r="AU116" s="210" t="s">
        <v>89</v>
      </c>
      <c r="AV116" s="11" t="s">
        <v>86</v>
      </c>
      <c r="AW116" s="11" t="s">
        <v>43</v>
      </c>
      <c r="AX116" s="11" t="s">
        <v>81</v>
      </c>
      <c r="AY116" s="210" t="s">
        <v>129</v>
      </c>
    </row>
    <row r="117" spans="2:65" s="12" customFormat="1">
      <c r="B117" s="211"/>
      <c r="C117" s="212"/>
      <c r="D117" s="202" t="s">
        <v>138</v>
      </c>
      <c r="E117" s="213" t="s">
        <v>79</v>
      </c>
      <c r="F117" s="214" t="s">
        <v>156</v>
      </c>
      <c r="G117" s="212"/>
      <c r="H117" s="215">
        <v>2.1509999999999998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138</v>
      </c>
      <c r="AU117" s="221" t="s">
        <v>89</v>
      </c>
      <c r="AV117" s="12" t="s">
        <v>89</v>
      </c>
      <c r="AW117" s="12" t="s">
        <v>43</v>
      </c>
      <c r="AX117" s="12" t="s">
        <v>86</v>
      </c>
      <c r="AY117" s="221" t="s">
        <v>129</v>
      </c>
    </row>
    <row r="118" spans="2:65" s="10" customFormat="1" ht="37.35" customHeight="1">
      <c r="B118" s="172"/>
      <c r="C118" s="173"/>
      <c r="D118" s="174" t="s">
        <v>80</v>
      </c>
      <c r="E118" s="175" t="s">
        <v>170</v>
      </c>
      <c r="F118" s="175" t="s">
        <v>171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P119+P247+P480</f>
        <v>0</v>
      </c>
      <c r="Q118" s="180"/>
      <c r="R118" s="181">
        <f>R119+R247+R480</f>
        <v>33.59844184</v>
      </c>
      <c r="S118" s="180"/>
      <c r="T118" s="182">
        <f>T119+T247+T480</f>
        <v>0</v>
      </c>
      <c r="AR118" s="183" t="s">
        <v>150</v>
      </c>
      <c r="AT118" s="184" t="s">
        <v>80</v>
      </c>
      <c r="AU118" s="184" t="s">
        <v>81</v>
      </c>
      <c r="AY118" s="183" t="s">
        <v>129</v>
      </c>
      <c r="BK118" s="185">
        <f>BK119+BK247+BK480</f>
        <v>0</v>
      </c>
    </row>
    <row r="119" spans="2:65" s="10" customFormat="1" ht="19.95" customHeight="1">
      <c r="B119" s="172"/>
      <c r="C119" s="173"/>
      <c r="D119" s="174" t="s">
        <v>80</v>
      </c>
      <c r="E119" s="186" t="s">
        <v>172</v>
      </c>
      <c r="F119" s="186" t="s">
        <v>173</v>
      </c>
      <c r="G119" s="173"/>
      <c r="H119" s="173"/>
      <c r="I119" s="176"/>
      <c r="J119" s="187">
        <f>BK119</f>
        <v>0</v>
      </c>
      <c r="K119" s="173"/>
      <c r="L119" s="178"/>
      <c r="M119" s="179"/>
      <c r="N119" s="180"/>
      <c r="O119" s="180"/>
      <c r="P119" s="181">
        <f>SUM(P120:P246)</f>
        <v>0</v>
      </c>
      <c r="Q119" s="180"/>
      <c r="R119" s="181">
        <f>SUM(R120:R246)</f>
        <v>1.8600000000000002E-2</v>
      </c>
      <c r="S119" s="180"/>
      <c r="T119" s="182">
        <f>SUM(T120:T246)</f>
        <v>0</v>
      </c>
      <c r="AR119" s="183" t="s">
        <v>150</v>
      </c>
      <c r="AT119" s="184" t="s">
        <v>80</v>
      </c>
      <c r="AU119" s="184" t="s">
        <v>86</v>
      </c>
      <c r="AY119" s="183" t="s">
        <v>129</v>
      </c>
      <c r="BK119" s="185">
        <f>SUM(BK120:BK246)</f>
        <v>0</v>
      </c>
    </row>
    <row r="120" spans="2:65" s="1" customFormat="1" ht="25.5" customHeight="1">
      <c r="B120" s="40"/>
      <c r="C120" s="188" t="s">
        <v>174</v>
      </c>
      <c r="D120" s="188" t="s">
        <v>131</v>
      </c>
      <c r="E120" s="189" t="s">
        <v>175</v>
      </c>
      <c r="F120" s="190" t="s">
        <v>176</v>
      </c>
      <c r="G120" s="191" t="s">
        <v>177</v>
      </c>
      <c r="H120" s="192">
        <v>6</v>
      </c>
      <c r="I120" s="193"/>
      <c r="J120" s="194">
        <f>ROUND(I120*H120,2)</f>
        <v>0</v>
      </c>
      <c r="K120" s="190" t="s">
        <v>135</v>
      </c>
      <c r="L120" s="60"/>
      <c r="M120" s="195" t="s">
        <v>79</v>
      </c>
      <c r="N120" s="196" t="s">
        <v>51</v>
      </c>
      <c r="O120" s="4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AR120" s="22" t="s">
        <v>86</v>
      </c>
      <c r="AT120" s="22" t="s">
        <v>131</v>
      </c>
      <c r="AU120" s="22" t="s">
        <v>89</v>
      </c>
      <c r="AY120" s="22" t="s">
        <v>129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22" t="s">
        <v>86</v>
      </c>
      <c r="BK120" s="199">
        <f>ROUND(I120*H120,2)</f>
        <v>0</v>
      </c>
      <c r="BL120" s="22" t="s">
        <v>86</v>
      </c>
      <c r="BM120" s="22" t="s">
        <v>178</v>
      </c>
    </row>
    <row r="121" spans="2:65" s="11" customFormat="1">
      <c r="B121" s="200"/>
      <c r="C121" s="201"/>
      <c r="D121" s="202" t="s">
        <v>138</v>
      </c>
      <c r="E121" s="203" t="s">
        <v>79</v>
      </c>
      <c r="F121" s="204" t="s">
        <v>179</v>
      </c>
      <c r="G121" s="201"/>
      <c r="H121" s="203" t="s">
        <v>79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138</v>
      </c>
      <c r="AU121" s="210" t="s">
        <v>89</v>
      </c>
      <c r="AV121" s="11" t="s">
        <v>86</v>
      </c>
      <c r="AW121" s="11" t="s">
        <v>43</v>
      </c>
      <c r="AX121" s="11" t="s">
        <v>81</v>
      </c>
      <c r="AY121" s="210" t="s">
        <v>129</v>
      </c>
    </row>
    <row r="122" spans="2:65" s="11" customFormat="1">
      <c r="B122" s="200"/>
      <c r="C122" s="201"/>
      <c r="D122" s="202" t="s">
        <v>138</v>
      </c>
      <c r="E122" s="203" t="s">
        <v>79</v>
      </c>
      <c r="F122" s="204" t="s">
        <v>180</v>
      </c>
      <c r="G122" s="201"/>
      <c r="H122" s="203" t="s">
        <v>79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138</v>
      </c>
      <c r="AU122" s="210" t="s">
        <v>89</v>
      </c>
      <c r="AV122" s="11" t="s">
        <v>86</v>
      </c>
      <c r="AW122" s="11" t="s">
        <v>43</v>
      </c>
      <c r="AX122" s="11" t="s">
        <v>81</v>
      </c>
      <c r="AY122" s="210" t="s">
        <v>129</v>
      </c>
    </row>
    <row r="123" spans="2:65" s="11" customFormat="1">
      <c r="B123" s="200"/>
      <c r="C123" s="201"/>
      <c r="D123" s="202" t="s">
        <v>138</v>
      </c>
      <c r="E123" s="203" t="s">
        <v>79</v>
      </c>
      <c r="F123" s="204" t="s">
        <v>181</v>
      </c>
      <c r="G123" s="201"/>
      <c r="H123" s="203" t="s">
        <v>79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138</v>
      </c>
      <c r="AU123" s="210" t="s">
        <v>89</v>
      </c>
      <c r="AV123" s="11" t="s">
        <v>86</v>
      </c>
      <c r="AW123" s="11" t="s">
        <v>43</v>
      </c>
      <c r="AX123" s="11" t="s">
        <v>81</v>
      </c>
      <c r="AY123" s="210" t="s">
        <v>129</v>
      </c>
    </row>
    <row r="124" spans="2:65" s="12" customFormat="1">
      <c r="B124" s="211"/>
      <c r="C124" s="212"/>
      <c r="D124" s="202" t="s">
        <v>138</v>
      </c>
      <c r="E124" s="213" t="s">
        <v>79</v>
      </c>
      <c r="F124" s="214" t="s">
        <v>182</v>
      </c>
      <c r="G124" s="212"/>
      <c r="H124" s="215">
        <v>6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138</v>
      </c>
      <c r="AU124" s="221" t="s">
        <v>89</v>
      </c>
      <c r="AV124" s="12" t="s">
        <v>89</v>
      </c>
      <c r="AW124" s="12" t="s">
        <v>43</v>
      </c>
      <c r="AX124" s="12" t="s">
        <v>86</v>
      </c>
      <c r="AY124" s="221" t="s">
        <v>129</v>
      </c>
    </row>
    <row r="125" spans="2:65" s="1" customFormat="1" ht="25.5" customHeight="1">
      <c r="B125" s="40"/>
      <c r="C125" s="222" t="s">
        <v>183</v>
      </c>
      <c r="D125" s="222" t="s">
        <v>170</v>
      </c>
      <c r="E125" s="223" t="s">
        <v>184</v>
      </c>
      <c r="F125" s="224" t="s">
        <v>185</v>
      </c>
      <c r="G125" s="225" t="s">
        <v>177</v>
      </c>
      <c r="H125" s="226">
        <v>2</v>
      </c>
      <c r="I125" s="227"/>
      <c r="J125" s="228">
        <f>ROUND(I125*H125,2)</f>
        <v>0</v>
      </c>
      <c r="K125" s="224" t="s">
        <v>135</v>
      </c>
      <c r="L125" s="229"/>
      <c r="M125" s="230" t="s">
        <v>79</v>
      </c>
      <c r="N125" s="231" t="s">
        <v>51</v>
      </c>
      <c r="O125" s="41"/>
      <c r="P125" s="197">
        <f>O125*H125</f>
        <v>0</v>
      </c>
      <c r="Q125" s="197">
        <v>3.7000000000000002E-3</v>
      </c>
      <c r="R125" s="197">
        <f>Q125*H125</f>
        <v>7.4000000000000003E-3</v>
      </c>
      <c r="S125" s="197">
        <v>0</v>
      </c>
      <c r="T125" s="198">
        <f>S125*H125</f>
        <v>0</v>
      </c>
      <c r="AR125" s="22" t="s">
        <v>89</v>
      </c>
      <c r="AT125" s="22" t="s">
        <v>170</v>
      </c>
      <c r="AU125" s="22" t="s">
        <v>89</v>
      </c>
      <c r="AY125" s="22" t="s">
        <v>129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22" t="s">
        <v>86</v>
      </c>
      <c r="BK125" s="199">
        <f>ROUND(I125*H125,2)</f>
        <v>0</v>
      </c>
      <c r="BL125" s="22" t="s">
        <v>86</v>
      </c>
      <c r="BM125" s="22" t="s">
        <v>186</v>
      </c>
    </row>
    <row r="126" spans="2:65" s="11" customFormat="1">
      <c r="B126" s="200"/>
      <c r="C126" s="201"/>
      <c r="D126" s="202" t="s">
        <v>138</v>
      </c>
      <c r="E126" s="203" t="s">
        <v>79</v>
      </c>
      <c r="F126" s="204" t="s">
        <v>179</v>
      </c>
      <c r="G126" s="201"/>
      <c r="H126" s="203" t="s">
        <v>79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138</v>
      </c>
      <c r="AU126" s="210" t="s">
        <v>89</v>
      </c>
      <c r="AV126" s="11" t="s">
        <v>86</v>
      </c>
      <c r="AW126" s="11" t="s">
        <v>43</v>
      </c>
      <c r="AX126" s="11" t="s">
        <v>81</v>
      </c>
      <c r="AY126" s="210" t="s">
        <v>129</v>
      </c>
    </row>
    <row r="127" spans="2:65" s="11" customFormat="1">
      <c r="B127" s="200"/>
      <c r="C127" s="201"/>
      <c r="D127" s="202" t="s">
        <v>138</v>
      </c>
      <c r="E127" s="203" t="s">
        <v>79</v>
      </c>
      <c r="F127" s="204" t="s">
        <v>180</v>
      </c>
      <c r="G127" s="201"/>
      <c r="H127" s="203" t="s">
        <v>79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138</v>
      </c>
      <c r="AU127" s="210" t="s">
        <v>89</v>
      </c>
      <c r="AV127" s="11" t="s">
        <v>86</v>
      </c>
      <c r="AW127" s="11" t="s">
        <v>43</v>
      </c>
      <c r="AX127" s="11" t="s">
        <v>81</v>
      </c>
      <c r="AY127" s="210" t="s">
        <v>129</v>
      </c>
    </row>
    <row r="128" spans="2:65" s="11" customFormat="1">
      <c r="B128" s="200"/>
      <c r="C128" s="201"/>
      <c r="D128" s="202" t="s">
        <v>138</v>
      </c>
      <c r="E128" s="203" t="s">
        <v>79</v>
      </c>
      <c r="F128" s="204" t="s">
        <v>181</v>
      </c>
      <c r="G128" s="201"/>
      <c r="H128" s="203" t="s">
        <v>79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138</v>
      </c>
      <c r="AU128" s="210" t="s">
        <v>89</v>
      </c>
      <c r="AV128" s="11" t="s">
        <v>86</v>
      </c>
      <c r="AW128" s="11" t="s">
        <v>43</v>
      </c>
      <c r="AX128" s="11" t="s">
        <v>81</v>
      </c>
      <c r="AY128" s="210" t="s">
        <v>129</v>
      </c>
    </row>
    <row r="129" spans="2:65" s="12" customFormat="1">
      <c r="B129" s="211"/>
      <c r="C129" s="212"/>
      <c r="D129" s="202" t="s">
        <v>138</v>
      </c>
      <c r="E129" s="213" t="s">
        <v>79</v>
      </c>
      <c r="F129" s="214" t="s">
        <v>89</v>
      </c>
      <c r="G129" s="212"/>
      <c r="H129" s="215">
        <v>2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138</v>
      </c>
      <c r="AU129" s="221" t="s">
        <v>89</v>
      </c>
      <c r="AV129" s="12" t="s">
        <v>89</v>
      </c>
      <c r="AW129" s="12" t="s">
        <v>43</v>
      </c>
      <c r="AX129" s="12" t="s">
        <v>86</v>
      </c>
      <c r="AY129" s="221" t="s">
        <v>129</v>
      </c>
    </row>
    <row r="130" spans="2:65" s="1" customFormat="1" ht="16.5" customHeight="1">
      <c r="B130" s="40"/>
      <c r="C130" s="188" t="s">
        <v>187</v>
      </c>
      <c r="D130" s="188" t="s">
        <v>131</v>
      </c>
      <c r="E130" s="189" t="s">
        <v>188</v>
      </c>
      <c r="F130" s="190" t="s">
        <v>189</v>
      </c>
      <c r="G130" s="191" t="s">
        <v>177</v>
      </c>
      <c r="H130" s="192">
        <v>4</v>
      </c>
      <c r="I130" s="193"/>
      <c r="J130" s="194">
        <f>ROUND(I130*H130,2)</f>
        <v>0</v>
      </c>
      <c r="K130" s="190" t="s">
        <v>135</v>
      </c>
      <c r="L130" s="60"/>
      <c r="M130" s="195" t="s">
        <v>79</v>
      </c>
      <c r="N130" s="196" t="s">
        <v>51</v>
      </c>
      <c r="O130" s="4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22" t="s">
        <v>86</v>
      </c>
      <c r="AT130" s="22" t="s">
        <v>131</v>
      </c>
      <c r="AU130" s="22" t="s">
        <v>89</v>
      </c>
      <c r="AY130" s="22" t="s">
        <v>129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22" t="s">
        <v>86</v>
      </c>
      <c r="BK130" s="199">
        <f>ROUND(I130*H130,2)</f>
        <v>0</v>
      </c>
      <c r="BL130" s="22" t="s">
        <v>86</v>
      </c>
      <c r="BM130" s="22" t="s">
        <v>190</v>
      </c>
    </row>
    <row r="131" spans="2:65" s="11" customFormat="1">
      <c r="B131" s="200"/>
      <c r="C131" s="201"/>
      <c r="D131" s="202" t="s">
        <v>138</v>
      </c>
      <c r="E131" s="203" t="s">
        <v>79</v>
      </c>
      <c r="F131" s="204" t="s">
        <v>191</v>
      </c>
      <c r="G131" s="201"/>
      <c r="H131" s="203" t="s">
        <v>79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138</v>
      </c>
      <c r="AU131" s="210" t="s">
        <v>89</v>
      </c>
      <c r="AV131" s="11" t="s">
        <v>86</v>
      </c>
      <c r="AW131" s="11" t="s">
        <v>43</v>
      </c>
      <c r="AX131" s="11" t="s">
        <v>81</v>
      </c>
      <c r="AY131" s="210" t="s">
        <v>129</v>
      </c>
    </row>
    <row r="132" spans="2:65" s="12" customFormat="1">
      <c r="B132" s="211"/>
      <c r="C132" s="212"/>
      <c r="D132" s="202" t="s">
        <v>138</v>
      </c>
      <c r="E132" s="213" t="s">
        <v>79</v>
      </c>
      <c r="F132" s="214" t="s">
        <v>136</v>
      </c>
      <c r="G132" s="212"/>
      <c r="H132" s="215">
        <v>4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138</v>
      </c>
      <c r="AU132" s="221" t="s">
        <v>89</v>
      </c>
      <c r="AV132" s="12" t="s">
        <v>89</v>
      </c>
      <c r="AW132" s="12" t="s">
        <v>43</v>
      </c>
      <c r="AX132" s="12" t="s">
        <v>86</v>
      </c>
      <c r="AY132" s="221" t="s">
        <v>129</v>
      </c>
    </row>
    <row r="133" spans="2:65" s="1" customFormat="1" ht="16.5" customHeight="1">
      <c r="B133" s="40"/>
      <c r="C133" s="222" t="s">
        <v>192</v>
      </c>
      <c r="D133" s="222" t="s">
        <v>170</v>
      </c>
      <c r="E133" s="223" t="s">
        <v>193</v>
      </c>
      <c r="F133" s="224" t="s">
        <v>194</v>
      </c>
      <c r="G133" s="225" t="s">
        <v>177</v>
      </c>
      <c r="H133" s="226">
        <v>4</v>
      </c>
      <c r="I133" s="227"/>
      <c r="J133" s="228">
        <f>ROUND(I133*H133,2)</f>
        <v>0</v>
      </c>
      <c r="K133" s="224" t="s">
        <v>135</v>
      </c>
      <c r="L133" s="229"/>
      <c r="M133" s="230" t="s">
        <v>79</v>
      </c>
      <c r="N133" s="231" t="s">
        <v>51</v>
      </c>
      <c r="O133" s="41"/>
      <c r="P133" s="197">
        <f>O133*H133</f>
        <v>0</v>
      </c>
      <c r="Q133" s="197">
        <v>2.3000000000000001E-4</v>
      </c>
      <c r="R133" s="197">
        <f>Q133*H133</f>
        <v>9.2000000000000003E-4</v>
      </c>
      <c r="S133" s="197">
        <v>0</v>
      </c>
      <c r="T133" s="198">
        <f>S133*H133</f>
        <v>0</v>
      </c>
      <c r="AR133" s="22" t="s">
        <v>89</v>
      </c>
      <c r="AT133" s="22" t="s">
        <v>170</v>
      </c>
      <c r="AU133" s="22" t="s">
        <v>89</v>
      </c>
      <c r="AY133" s="22" t="s">
        <v>129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22" t="s">
        <v>86</v>
      </c>
      <c r="BK133" s="199">
        <f>ROUND(I133*H133,2)</f>
        <v>0</v>
      </c>
      <c r="BL133" s="22" t="s">
        <v>86</v>
      </c>
      <c r="BM133" s="22" t="s">
        <v>195</v>
      </c>
    </row>
    <row r="134" spans="2:65" s="11" customFormat="1">
      <c r="B134" s="200"/>
      <c r="C134" s="201"/>
      <c r="D134" s="202" t="s">
        <v>138</v>
      </c>
      <c r="E134" s="203" t="s">
        <v>79</v>
      </c>
      <c r="F134" s="204" t="s">
        <v>191</v>
      </c>
      <c r="G134" s="201"/>
      <c r="H134" s="203" t="s">
        <v>79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138</v>
      </c>
      <c r="AU134" s="210" t="s">
        <v>89</v>
      </c>
      <c r="AV134" s="11" t="s">
        <v>86</v>
      </c>
      <c r="AW134" s="11" t="s">
        <v>43</v>
      </c>
      <c r="AX134" s="11" t="s">
        <v>81</v>
      </c>
      <c r="AY134" s="210" t="s">
        <v>129</v>
      </c>
    </row>
    <row r="135" spans="2:65" s="12" customFormat="1">
      <c r="B135" s="211"/>
      <c r="C135" s="212"/>
      <c r="D135" s="202" t="s">
        <v>138</v>
      </c>
      <c r="E135" s="213" t="s">
        <v>79</v>
      </c>
      <c r="F135" s="214" t="s">
        <v>136</v>
      </c>
      <c r="G135" s="212"/>
      <c r="H135" s="215">
        <v>4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138</v>
      </c>
      <c r="AU135" s="221" t="s">
        <v>89</v>
      </c>
      <c r="AV135" s="12" t="s">
        <v>89</v>
      </c>
      <c r="AW135" s="12" t="s">
        <v>43</v>
      </c>
      <c r="AX135" s="12" t="s">
        <v>86</v>
      </c>
      <c r="AY135" s="221" t="s">
        <v>129</v>
      </c>
    </row>
    <row r="136" spans="2:65" s="1" customFormat="1" ht="25.5" customHeight="1">
      <c r="B136" s="40"/>
      <c r="C136" s="188" t="s">
        <v>196</v>
      </c>
      <c r="D136" s="188" t="s">
        <v>131</v>
      </c>
      <c r="E136" s="189" t="s">
        <v>197</v>
      </c>
      <c r="F136" s="190" t="s">
        <v>198</v>
      </c>
      <c r="G136" s="191" t="s">
        <v>199</v>
      </c>
      <c r="H136" s="192">
        <v>25</v>
      </c>
      <c r="I136" s="193"/>
      <c r="J136" s="194">
        <f>ROUND(I136*H136,2)</f>
        <v>0</v>
      </c>
      <c r="K136" s="190" t="s">
        <v>135</v>
      </c>
      <c r="L136" s="60"/>
      <c r="M136" s="195" t="s">
        <v>79</v>
      </c>
      <c r="N136" s="196" t="s">
        <v>51</v>
      </c>
      <c r="O136" s="4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22" t="s">
        <v>86</v>
      </c>
      <c r="AT136" s="22" t="s">
        <v>131</v>
      </c>
      <c r="AU136" s="22" t="s">
        <v>89</v>
      </c>
      <c r="AY136" s="22" t="s">
        <v>129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2" t="s">
        <v>86</v>
      </c>
      <c r="BK136" s="199">
        <f>ROUND(I136*H136,2)</f>
        <v>0</v>
      </c>
      <c r="BL136" s="22" t="s">
        <v>86</v>
      </c>
      <c r="BM136" s="22" t="s">
        <v>200</v>
      </c>
    </row>
    <row r="137" spans="2:65" s="11" customFormat="1">
      <c r="B137" s="200"/>
      <c r="C137" s="201"/>
      <c r="D137" s="202" t="s">
        <v>138</v>
      </c>
      <c r="E137" s="203" t="s">
        <v>79</v>
      </c>
      <c r="F137" s="204" t="s">
        <v>139</v>
      </c>
      <c r="G137" s="201"/>
      <c r="H137" s="203" t="s">
        <v>79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138</v>
      </c>
      <c r="AU137" s="210" t="s">
        <v>89</v>
      </c>
      <c r="AV137" s="11" t="s">
        <v>86</v>
      </c>
      <c r="AW137" s="11" t="s">
        <v>43</v>
      </c>
      <c r="AX137" s="11" t="s">
        <v>81</v>
      </c>
      <c r="AY137" s="210" t="s">
        <v>129</v>
      </c>
    </row>
    <row r="138" spans="2:65" s="11" customFormat="1">
      <c r="B138" s="200"/>
      <c r="C138" s="201"/>
      <c r="D138" s="202" t="s">
        <v>138</v>
      </c>
      <c r="E138" s="203" t="s">
        <v>79</v>
      </c>
      <c r="F138" s="204" t="s">
        <v>191</v>
      </c>
      <c r="G138" s="201"/>
      <c r="H138" s="203" t="s">
        <v>79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138</v>
      </c>
      <c r="AU138" s="210" t="s">
        <v>89</v>
      </c>
      <c r="AV138" s="11" t="s">
        <v>86</v>
      </c>
      <c r="AW138" s="11" t="s">
        <v>43</v>
      </c>
      <c r="AX138" s="11" t="s">
        <v>81</v>
      </c>
      <c r="AY138" s="210" t="s">
        <v>129</v>
      </c>
    </row>
    <row r="139" spans="2:65" s="11" customFormat="1">
      <c r="B139" s="200"/>
      <c r="C139" s="201"/>
      <c r="D139" s="202" t="s">
        <v>138</v>
      </c>
      <c r="E139" s="203" t="s">
        <v>79</v>
      </c>
      <c r="F139" s="204" t="s">
        <v>201</v>
      </c>
      <c r="G139" s="201"/>
      <c r="H139" s="203" t="s">
        <v>79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138</v>
      </c>
      <c r="AU139" s="210" t="s">
        <v>89</v>
      </c>
      <c r="AV139" s="11" t="s">
        <v>86</v>
      </c>
      <c r="AW139" s="11" t="s">
        <v>43</v>
      </c>
      <c r="AX139" s="11" t="s">
        <v>81</v>
      </c>
      <c r="AY139" s="210" t="s">
        <v>129</v>
      </c>
    </row>
    <row r="140" spans="2:65" s="12" customFormat="1">
      <c r="B140" s="211"/>
      <c r="C140" s="212"/>
      <c r="D140" s="202" t="s">
        <v>138</v>
      </c>
      <c r="E140" s="213" t="s">
        <v>79</v>
      </c>
      <c r="F140" s="214" t="s">
        <v>202</v>
      </c>
      <c r="G140" s="212"/>
      <c r="H140" s="215">
        <v>25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138</v>
      </c>
      <c r="AU140" s="221" t="s">
        <v>89</v>
      </c>
      <c r="AV140" s="12" t="s">
        <v>89</v>
      </c>
      <c r="AW140" s="12" t="s">
        <v>43</v>
      </c>
      <c r="AX140" s="12" t="s">
        <v>86</v>
      </c>
      <c r="AY140" s="221" t="s">
        <v>129</v>
      </c>
    </row>
    <row r="141" spans="2:65" s="1" customFormat="1" ht="16.5" customHeight="1">
      <c r="B141" s="40"/>
      <c r="C141" s="222" t="s">
        <v>203</v>
      </c>
      <c r="D141" s="222" t="s">
        <v>170</v>
      </c>
      <c r="E141" s="223" t="s">
        <v>204</v>
      </c>
      <c r="F141" s="224" t="s">
        <v>205</v>
      </c>
      <c r="G141" s="225" t="s">
        <v>206</v>
      </c>
      <c r="H141" s="226">
        <v>10</v>
      </c>
      <c r="I141" s="227"/>
      <c r="J141" s="228">
        <f>ROUND(I141*H141,2)</f>
        <v>0</v>
      </c>
      <c r="K141" s="224" t="s">
        <v>135</v>
      </c>
      <c r="L141" s="229"/>
      <c r="M141" s="230" t="s">
        <v>79</v>
      </c>
      <c r="N141" s="231" t="s">
        <v>51</v>
      </c>
      <c r="O141" s="41"/>
      <c r="P141" s="197">
        <f>O141*H141</f>
        <v>0</v>
      </c>
      <c r="Q141" s="197">
        <v>1E-3</v>
      </c>
      <c r="R141" s="197">
        <f>Q141*H141</f>
        <v>0.01</v>
      </c>
      <c r="S141" s="197">
        <v>0</v>
      </c>
      <c r="T141" s="198">
        <f>S141*H141</f>
        <v>0</v>
      </c>
      <c r="AR141" s="22" t="s">
        <v>89</v>
      </c>
      <c r="AT141" s="22" t="s">
        <v>170</v>
      </c>
      <c r="AU141" s="22" t="s">
        <v>89</v>
      </c>
      <c r="AY141" s="22" t="s">
        <v>129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22" t="s">
        <v>86</v>
      </c>
      <c r="BK141" s="199">
        <f>ROUND(I141*H141,2)</f>
        <v>0</v>
      </c>
      <c r="BL141" s="22" t="s">
        <v>86</v>
      </c>
      <c r="BM141" s="22" t="s">
        <v>207</v>
      </c>
    </row>
    <row r="142" spans="2:65" s="11" customFormat="1">
      <c r="B142" s="200"/>
      <c r="C142" s="201"/>
      <c r="D142" s="202" t="s">
        <v>138</v>
      </c>
      <c r="E142" s="203" t="s">
        <v>79</v>
      </c>
      <c r="F142" s="204" t="s">
        <v>139</v>
      </c>
      <c r="G142" s="201"/>
      <c r="H142" s="203" t="s">
        <v>79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138</v>
      </c>
      <c r="AU142" s="210" t="s">
        <v>89</v>
      </c>
      <c r="AV142" s="11" t="s">
        <v>86</v>
      </c>
      <c r="AW142" s="11" t="s">
        <v>43</v>
      </c>
      <c r="AX142" s="11" t="s">
        <v>81</v>
      </c>
      <c r="AY142" s="210" t="s">
        <v>129</v>
      </c>
    </row>
    <row r="143" spans="2:65" s="11" customFormat="1">
      <c r="B143" s="200"/>
      <c r="C143" s="201"/>
      <c r="D143" s="202" t="s">
        <v>138</v>
      </c>
      <c r="E143" s="203" t="s">
        <v>79</v>
      </c>
      <c r="F143" s="204" t="s">
        <v>191</v>
      </c>
      <c r="G143" s="201"/>
      <c r="H143" s="203" t="s">
        <v>79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138</v>
      </c>
      <c r="AU143" s="210" t="s">
        <v>89</v>
      </c>
      <c r="AV143" s="11" t="s">
        <v>86</v>
      </c>
      <c r="AW143" s="11" t="s">
        <v>43</v>
      </c>
      <c r="AX143" s="11" t="s">
        <v>81</v>
      </c>
      <c r="AY143" s="210" t="s">
        <v>129</v>
      </c>
    </row>
    <row r="144" spans="2:65" s="11" customFormat="1">
      <c r="B144" s="200"/>
      <c r="C144" s="201"/>
      <c r="D144" s="202" t="s">
        <v>138</v>
      </c>
      <c r="E144" s="203" t="s">
        <v>79</v>
      </c>
      <c r="F144" s="204" t="s">
        <v>201</v>
      </c>
      <c r="G144" s="201"/>
      <c r="H144" s="203" t="s">
        <v>79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138</v>
      </c>
      <c r="AU144" s="210" t="s">
        <v>89</v>
      </c>
      <c r="AV144" s="11" t="s">
        <v>86</v>
      </c>
      <c r="AW144" s="11" t="s">
        <v>43</v>
      </c>
      <c r="AX144" s="11" t="s">
        <v>81</v>
      </c>
      <c r="AY144" s="210" t="s">
        <v>129</v>
      </c>
    </row>
    <row r="145" spans="2:65" s="12" customFormat="1">
      <c r="B145" s="211"/>
      <c r="C145" s="212"/>
      <c r="D145" s="202" t="s">
        <v>138</v>
      </c>
      <c r="E145" s="213" t="s">
        <v>79</v>
      </c>
      <c r="F145" s="214" t="s">
        <v>208</v>
      </c>
      <c r="G145" s="212"/>
      <c r="H145" s="215">
        <v>10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138</v>
      </c>
      <c r="AU145" s="221" t="s">
        <v>89</v>
      </c>
      <c r="AV145" s="12" t="s">
        <v>89</v>
      </c>
      <c r="AW145" s="12" t="s">
        <v>43</v>
      </c>
      <c r="AX145" s="12" t="s">
        <v>86</v>
      </c>
      <c r="AY145" s="221" t="s">
        <v>129</v>
      </c>
    </row>
    <row r="146" spans="2:65" s="1" customFormat="1" ht="51" customHeight="1">
      <c r="B146" s="40"/>
      <c r="C146" s="188" t="s">
        <v>209</v>
      </c>
      <c r="D146" s="188" t="s">
        <v>131</v>
      </c>
      <c r="E146" s="189" t="s">
        <v>210</v>
      </c>
      <c r="F146" s="190" t="s">
        <v>211</v>
      </c>
      <c r="G146" s="191" t="s">
        <v>199</v>
      </c>
      <c r="H146" s="192">
        <v>4</v>
      </c>
      <c r="I146" s="193">
        <v>0</v>
      </c>
      <c r="J146" s="194">
        <f>ROUND(I146*H146,2)</f>
        <v>0</v>
      </c>
      <c r="K146" s="190" t="s">
        <v>135</v>
      </c>
      <c r="L146" s="60"/>
      <c r="M146" s="195" t="s">
        <v>79</v>
      </c>
      <c r="N146" s="196" t="s">
        <v>51</v>
      </c>
      <c r="O146" s="4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22" t="s">
        <v>86</v>
      </c>
      <c r="AT146" s="22" t="s">
        <v>131</v>
      </c>
      <c r="AU146" s="22" t="s">
        <v>89</v>
      </c>
      <c r="AY146" s="22" t="s">
        <v>129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22" t="s">
        <v>86</v>
      </c>
      <c r="BK146" s="199">
        <f>ROUND(I146*H146,2)</f>
        <v>0</v>
      </c>
      <c r="BL146" s="22" t="s">
        <v>86</v>
      </c>
      <c r="BM146" s="22" t="s">
        <v>212</v>
      </c>
    </row>
    <row r="147" spans="2:65" s="11" customFormat="1">
      <c r="B147" s="200"/>
      <c r="C147" s="201"/>
      <c r="D147" s="202" t="s">
        <v>138</v>
      </c>
      <c r="E147" s="203" t="s">
        <v>79</v>
      </c>
      <c r="F147" s="204" t="s">
        <v>191</v>
      </c>
      <c r="G147" s="201"/>
      <c r="H147" s="203" t="s">
        <v>79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138</v>
      </c>
      <c r="AU147" s="210" t="s">
        <v>89</v>
      </c>
      <c r="AV147" s="11" t="s">
        <v>86</v>
      </c>
      <c r="AW147" s="11" t="s">
        <v>43</v>
      </c>
      <c r="AX147" s="11" t="s">
        <v>81</v>
      </c>
      <c r="AY147" s="210" t="s">
        <v>129</v>
      </c>
    </row>
    <row r="148" spans="2:65" s="11" customFormat="1">
      <c r="B148" s="200"/>
      <c r="C148" s="201"/>
      <c r="D148" s="202" t="s">
        <v>138</v>
      </c>
      <c r="E148" s="203" t="s">
        <v>79</v>
      </c>
      <c r="F148" s="204" t="s">
        <v>213</v>
      </c>
      <c r="G148" s="201"/>
      <c r="H148" s="203" t="s">
        <v>79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138</v>
      </c>
      <c r="AU148" s="210" t="s">
        <v>89</v>
      </c>
      <c r="AV148" s="11" t="s">
        <v>86</v>
      </c>
      <c r="AW148" s="11" t="s">
        <v>43</v>
      </c>
      <c r="AX148" s="11" t="s">
        <v>81</v>
      </c>
      <c r="AY148" s="210" t="s">
        <v>129</v>
      </c>
    </row>
    <row r="149" spans="2:65" s="12" customFormat="1">
      <c r="B149" s="211"/>
      <c r="C149" s="212"/>
      <c r="D149" s="202" t="s">
        <v>138</v>
      </c>
      <c r="E149" s="213" t="s">
        <v>79</v>
      </c>
      <c r="F149" s="214" t="s">
        <v>214</v>
      </c>
      <c r="G149" s="212"/>
      <c r="H149" s="215">
        <v>4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138</v>
      </c>
      <c r="AU149" s="221" t="s">
        <v>89</v>
      </c>
      <c r="AV149" s="12" t="s">
        <v>89</v>
      </c>
      <c r="AW149" s="12" t="s">
        <v>43</v>
      </c>
      <c r="AX149" s="12" t="s">
        <v>86</v>
      </c>
      <c r="AY149" s="221" t="s">
        <v>129</v>
      </c>
    </row>
    <row r="150" spans="2:65" s="1" customFormat="1" ht="16.5" customHeight="1">
      <c r="B150" s="40"/>
      <c r="C150" s="222" t="s">
        <v>215</v>
      </c>
      <c r="D150" s="222" t="s">
        <v>170</v>
      </c>
      <c r="E150" s="223" t="s">
        <v>216</v>
      </c>
      <c r="F150" s="224" t="s">
        <v>217</v>
      </c>
      <c r="G150" s="225" t="s">
        <v>199</v>
      </c>
      <c r="H150" s="226">
        <v>4</v>
      </c>
      <c r="I150" s="227">
        <v>0</v>
      </c>
      <c r="J150" s="228">
        <f>ROUND(I150*H150,2)</f>
        <v>0</v>
      </c>
      <c r="K150" s="224" t="s">
        <v>135</v>
      </c>
      <c r="L150" s="229"/>
      <c r="M150" s="230" t="s">
        <v>79</v>
      </c>
      <c r="N150" s="231" t="s">
        <v>51</v>
      </c>
      <c r="O150" s="41"/>
      <c r="P150" s="197">
        <f>O150*H150</f>
        <v>0</v>
      </c>
      <c r="Q150" s="197">
        <v>6.9999999999999994E-5</v>
      </c>
      <c r="R150" s="197">
        <f>Q150*H150</f>
        <v>2.7999999999999998E-4</v>
      </c>
      <c r="S150" s="197">
        <v>0</v>
      </c>
      <c r="T150" s="198">
        <f>S150*H150</f>
        <v>0</v>
      </c>
      <c r="AR150" s="22" t="s">
        <v>89</v>
      </c>
      <c r="AT150" s="22" t="s">
        <v>170</v>
      </c>
      <c r="AU150" s="22" t="s">
        <v>89</v>
      </c>
      <c r="AY150" s="22" t="s">
        <v>129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22" t="s">
        <v>86</v>
      </c>
      <c r="BK150" s="199">
        <f>ROUND(I150*H150,2)</f>
        <v>0</v>
      </c>
      <c r="BL150" s="22" t="s">
        <v>86</v>
      </c>
      <c r="BM150" s="22" t="s">
        <v>218</v>
      </c>
    </row>
    <row r="151" spans="2:65" s="11" customFormat="1">
      <c r="B151" s="200"/>
      <c r="C151" s="201"/>
      <c r="D151" s="202" t="s">
        <v>138</v>
      </c>
      <c r="E151" s="203" t="s">
        <v>79</v>
      </c>
      <c r="F151" s="204" t="s">
        <v>191</v>
      </c>
      <c r="G151" s="201"/>
      <c r="H151" s="203" t="s">
        <v>79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138</v>
      </c>
      <c r="AU151" s="210" t="s">
        <v>89</v>
      </c>
      <c r="AV151" s="11" t="s">
        <v>86</v>
      </c>
      <c r="AW151" s="11" t="s">
        <v>43</v>
      </c>
      <c r="AX151" s="11" t="s">
        <v>81</v>
      </c>
      <c r="AY151" s="210" t="s">
        <v>129</v>
      </c>
    </row>
    <row r="152" spans="2:65" s="11" customFormat="1">
      <c r="B152" s="200"/>
      <c r="C152" s="201"/>
      <c r="D152" s="202" t="s">
        <v>138</v>
      </c>
      <c r="E152" s="203" t="s">
        <v>79</v>
      </c>
      <c r="F152" s="204" t="s">
        <v>213</v>
      </c>
      <c r="G152" s="201"/>
      <c r="H152" s="203" t="s">
        <v>79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138</v>
      </c>
      <c r="AU152" s="210" t="s">
        <v>89</v>
      </c>
      <c r="AV152" s="11" t="s">
        <v>86</v>
      </c>
      <c r="AW152" s="11" t="s">
        <v>43</v>
      </c>
      <c r="AX152" s="11" t="s">
        <v>81</v>
      </c>
      <c r="AY152" s="210" t="s">
        <v>129</v>
      </c>
    </row>
    <row r="153" spans="2:65" s="12" customFormat="1">
      <c r="B153" s="211"/>
      <c r="C153" s="212"/>
      <c r="D153" s="202" t="s">
        <v>138</v>
      </c>
      <c r="E153" s="213" t="s">
        <v>79</v>
      </c>
      <c r="F153" s="214" t="s">
        <v>214</v>
      </c>
      <c r="G153" s="212"/>
      <c r="H153" s="215">
        <v>4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138</v>
      </c>
      <c r="AU153" s="221" t="s">
        <v>89</v>
      </c>
      <c r="AV153" s="12" t="s">
        <v>89</v>
      </c>
      <c r="AW153" s="12" t="s">
        <v>43</v>
      </c>
      <c r="AX153" s="12" t="s">
        <v>86</v>
      </c>
      <c r="AY153" s="221" t="s">
        <v>129</v>
      </c>
    </row>
    <row r="154" spans="2:65" s="1" customFormat="1" ht="38.25" customHeight="1">
      <c r="B154" s="40"/>
      <c r="C154" s="188" t="s">
        <v>10</v>
      </c>
      <c r="D154" s="188" t="s">
        <v>131</v>
      </c>
      <c r="E154" s="189" t="s">
        <v>219</v>
      </c>
      <c r="F154" s="190" t="s">
        <v>220</v>
      </c>
      <c r="G154" s="191" t="s">
        <v>199</v>
      </c>
      <c r="H154" s="192">
        <v>60</v>
      </c>
      <c r="I154" s="193">
        <v>0</v>
      </c>
      <c r="J154" s="194">
        <f>ROUND(I154*H154,2)</f>
        <v>0</v>
      </c>
      <c r="K154" s="190" t="s">
        <v>135</v>
      </c>
      <c r="L154" s="60"/>
      <c r="M154" s="195" t="s">
        <v>79</v>
      </c>
      <c r="N154" s="196" t="s">
        <v>51</v>
      </c>
      <c r="O154" s="4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AR154" s="22" t="s">
        <v>86</v>
      </c>
      <c r="AT154" s="22" t="s">
        <v>131</v>
      </c>
      <c r="AU154" s="22" t="s">
        <v>89</v>
      </c>
      <c r="AY154" s="22" t="s">
        <v>129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2" t="s">
        <v>86</v>
      </c>
      <c r="BK154" s="199">
        <f>ROUND(I154*H154,2)</f>
        <v>0</v>
      </c>
      <c r="BL154" s="22" t="s">
        <v>86</v>
      </c>
      <c r="BM154" s="22" t="s">
        <v>221</v>
      </c>
    </row>
    <row r="155" spans="2:65" s="11" customFormat="1">
      <c r="B155" s="200"/>
      <c r="C155" s="201"/>
      <c r="D155" s="202" t="s">
        <v>138</v>
      </c>
      <c r="E155" s="203" t="s">
        <v>79</v>
      </c>
      <c r="F155" s="204" t="s">
        <v>222</v>
      </c>
      <c r="G155" s="201"/>
      <c r="H155" s="203" t="s">
        <v>79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138</v>
      </c>
      <c r="AU155" s="210" t="s">
        <v>89</v>
      </c>
      <c r="AV155" s="11" t="s">
        <v>86</v>
      </c>
      <c r="AW155" s="11" t="s">
        <v>43</v>
      </c>
      <c r="AX155" s="11" t="s">
        <v>81</v>
      </c>
      <c r="AY155" s="210" t="s">
        <v>129</v>
      </c>
    </row>
    <row r="156" spans="2:65" s="11" customFormat="1">
      <c r="B156" s="200"/>
      <c r="C156" s="201"/>
      <c r="D156" s="202" t="s">
        <v>138</v>
      </c>
      <c r="E156" s="203" t="s">
        <v>79</v>
      </c>
      <c r="F156" s="204" t="s">
        <v>223</v>
      </c>
      <c r="G156" s="201"/>
      <c r="H156" s="203" t="s">
        <v>79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138</v>
      </c>
      <c r="AU156" s="210" t="s">
        <v>89</v>
      </c>
      <c r="AV156" s="11" t="s">
        <v>86</v>
      </c>
      <c r="AW156" s="11" t="s">
        <v>43</v>
      </c>
      <c r="AX156" s="11" t="s">
        <v>81</v>
      </c>
      <c r="AY156" s="210" t="s">
        <v>129</v>
      </c>
    </row>
    <row r="157" spans="2:65" s="12" customFormat="1">
      <c r="B157" s="211"/>
      <c r="C157" s="212"/>
      <c r="D157" s="202" t="s">
        <v>138</v>
      </c>
      <c r="E157" s="213" t="s">
        <v>79</v>
      </c>
      <c r="F157" s="214" t="s">
        <v>192</v>
      </c>
      <c r="G157" s="212"/>
      <c r="H157" s="215">
        <v>10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138</v>
      </c>
      <c r="AU157" s="221" t="s">
        <v>89</v>
      </c>
      <c r="AV157" s="12" t="s">
        <v>89</v>
      </c>
      <c r="AW157" s="12" t="s">
        <v>43</v>
      </c>
      <c r="AX157" s="12" t="s">
        <v>81</v>
      </c>
      <c r="AY157" s="221" t="s">
        <v>129</v>
      </c>
    </row>
    <row r="158" spans="2:65" s="11" customFormat="1">
      <c r="B158" s="200"/>
      <c r="C158" s="201"/>
      <c r="D158" s="202" t="s">
        <v>138</v>
      </c>
      <c r="E158" s="203" t="s">
        <v>79</v>
      </c>
      <c r="F158" s="204" t="s">
        <v>224</v>
      </c>
      <c r="G158" s="201"/>
      <c r="H158" s="203" t="s">
        <v>79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138</v>
      </c>
      <c r="AU158" s="210" t="s">
        <v>89</v>
      </c>
      <c r="AV158" s="11" t="s">
        <v>86</v>
      </c>
      <c r="AW158" s="11" t="s">
        <v>43</v>
      </c>
      <c r="AX158" s="11" t="s">
        <v>81</v>
      </c>
      <c r="AY158" s="210" t="s">
        <v>129</v>
      </c>
    </row>
    <row r="159" spans="2:65" s="12" customFormat="1">
      <c r="B159" s="211"/>
      <c r="C159" s="212"/>
      <c r="D159" s="202" t="s">
        <v>138</v>
      </c>
      <c r="E159" s="213" t="s">
        <v>79</v>
      </c>
      <c r="F159" s="214" t="s">
        <v>160</v>
      </c>
      <c r="G159" s="212"/>
      <c r="H159" s="215">
        <v>5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138</v>
      </c>
      <c r="AU159" s="221" t="s">
        <v>89</v>
      </c>
      <c r="AV159" s="12" t="s">
        <v>89</v>
      </c>
      <c r="AW159" s="12" t="s">
        <v>43</v>
      </c>
      <c r="AX159" s="12" t="s">
        <v>81</v>
      </c>
      <c r="AY159" s="221" t="s">
        <v>129</v>
      </c>
    </row>
    <row r="160" spans="2:65" s="11" customFormat="1">
      <c r="B160" s="200"/>
      <c r="C160" s="201"/>
      <c r="D160" s="202" t="s">
        <v>138</v>
      </c>
      <c r="E160" s="203" t="s">
        <v>79</v>
      </c>
      <c r="F160" s="204" t="s">
        <v>225</v>
      </c>
      <c r="G160" s="201"/>
      <c r="H160" s="203" t="s">
        <v>79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138</v>
      </c>
      <c r="AU160" s="210" t="s">
        <v>89</v>
      </c>
      <c r="AV160" s="11" t="s">
        <v>86</v>
      </c>
      <c r="AW160" s="11" t="s">
        <v>43</v>
      </c>
      <c r="AX160" s="11" t="s">
        <v>81</v>
      </c>
      <c r="AY160" s="210" t="s">
        <v>129</v>
      </c>
    </row>
    <row r="161" spans="2:65" s="12" customFormat="1">
      <c r="B161" s="211"/>
      <c r="C161" s="212"/>
      <c r="D161" s="202" t="s">
        <v>138</v>
      </c>
      <c r="E161" s="213" t="s">
        <v>79</v>
      </c>
      <c r="F161" s="214" t="s">
        <v>192</v>
      </c>
      <c r="G161" s="212"/>
      <c r="H161" s="215">
        <v>10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138</v>
      </c>
      <c r="AU161" s="221" t="s">
        <v>89</v>
      </c>
      <c r="AV161" s="12" t="s">
        <v>89</v>
      </c>
      <c r="AW161" s="12" t="s">
        <v>43</v>
      </c>
      <c r="AX161" s="12" t="s">
        <v>81</v>
      </c>
      <c r="AY161" s="221" t="s">
        <v>129</v>
      </c>
    </row>
    <row r="162" spans="2:65" s="11" customFormat="1">
      <c r="B162" s="200"/>
      <c r="C162" s="201"/>
      <c r="D162" s="202" t="s">
        <v>138</v>
      </c>
      <c r="E162" s="203" t="s">
        <v>79</v>
      </c>
      <c r="F162" s="204" t="s">
        <v>226</v>
      </c>
      <c r="G162" s="201"/>
      <c r="H162" s="203" t="s">
        <v>79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138</v>
      </c>
      <c r="AU162" s="210" t="s">
        <v>89</v>
      </c>
      <c r="AV162" s="11" t="s">
        <v>86</v>
      </c>
      <c r="AW162" s="11" t="s">
        <v>43</v>
      </c>
      <c r="AX162" s="11" t="s">
        <v>81</v>
      </c>
      <c r="AY162" s="210" t="s">
        <v>129</v>
      </c>
    </row>
    <row r="163" spans="2:65" s="12" customFormat="1">
      <c r="B163" s="211"/>
      <c r="C163" s="212"/>
      <c r="D163" s="202" t="s">
        <v>138</v>
      </c>
      <c r="E163" s="213" t="s">
        <v>79</v>
      </c>
      <c r="F163" s="214" t="s">
        <v>160</v>
      </c>
      <c r="G163" s="212"/>
      <c r="H163" s="215">
        <v>5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138</v>
      </c>
      <c r="AU163" s="221" t="s">
        <v>89</v>
      </c>
      <c r="AV163" s="12" t="s">
        <v>89</v>
      </c>
      <c r="AW163" s="12" t="s">
        <v>43</v>
      </c>
      <c r="AX163" s="12" t="s">
        <v>81</v>
      </c>
      <c r="AY163" s="221" t="s">
        <v>129</v>
      </c>
    </row>
    <row r="164" spans="2:65" s="11" customFormat="1">
      <c r="B164" s="200"/>
      <c r="C164" s="201"/>
      <c r="D164" s="202" t="s">
        <v>138</v>
      </c>
      <c r="E164" s="203" t="s">
        <v>79</v>
      </c>
      <c r="F164" s="204" t="s">
        <v>227</v>
      </c>
      <c r="G164" s="201"/>
      <c r="H164" s="203" t="s">
        <v>79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138</v>
      </c>
      <c r="AU164" s="210" t="s">
        <v>89</v>
      </c>
      <c r="AV164" s="11" t="s">
        <v>86</v>
      </c>
      <c r="AW164" s="11" t="s">
        <v>43</v>
      </c>
      <c r="AX164" s="11" t="s">
        <v>81</v>
      </c>
      <c r="AY164" s="210" t="s">
        <v>129</v>
      </c>
    </row>
    <row r="165" spans="2:65" s="12" customFormat="1">
      <c r="B165" s="211"/>
      <c r="C165" s="212"/>
      <c r="D165" s="202" t="s">
        <v>138</v>
      </c>
      <c r="E165" s="213" t="s">
        <v>79</v>
      </c>
      <c r="F165" s="214" t="s">
        <v>192</v>
      </c>
      <c r="G165" s="212"/>
      <c r="H165" s="215">
        <v>10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138</v>
      </c>
      <c r="AU165" s="221" t="s">
        <v>89</v>
      </c>
      <c r="AV165" s="12" t="s">
        <v>89</v>
      </c>
      <c r="AW165" s="12" t="s">
        <v>43</v>
      </c>
      <c r="AX165" s="12" t="s">
        <v>81</v>
      </c>
      <c r="AY165" s="221" t="s">
        <v>129</v>
      </c>
    </row>
    <row r="166" spans="2:65" s="11" customFormat="1">
      <c r="B166" s="200"/>
      <c r="C166" s="201"/>
      <c r="D166" s="202" t="s">
        <v>138</v>
      </c>
      <c r="E166" s="203" t="s">
        <v>79</v>
      </c>
      <c r="F166" s="204" t="s">
        <v>228</v>
      </c>
      <c r="G166" s="201"/>
      <c r="H166" s="203" t="s">
        <v>79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138</v>
      </c>
      <c r="AU166" s="210" t="s">
        <v>89</v>
      </c>
      <c r="AV166" s="11" t="s">
        <v>86</v>
      </c>
      <c r="AW166" s="11" t="s">
        <v>43</v>
      </c>
      <c r="AX166" s="11" t="s">
        <v>81</v>
      </c>
      <c r="AY166" s="210" t="s">
        <v>129</v>
      </c>
    </row>
    <row r="167" spans="2:65" s="12" customFormat="1">
      <c r="B167" s="211"/>
      <c r="C167" s="212"/>
      <c r="D167" s="202" t="s">
        <v>138</v>
      </c>
      <c r="E167" s="213" t="s">
        <v>79</v>
      </c>
      <c r="F167" s="214" t="s">
        <v>160</v>
      </c>
      <c r="G167" s="212"/>
      <c r="H167" s="215">
        <v>5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138</v>
      </c>
      <c r="AU167" s="221" t="s">
        <v>89</v>
      </c>
      <c r="AV167" s="12" t="s">
        <v>89</v>
      </c>
      <c r="AW167" s="12" t="s">
        <v>43</v>
      </c>
      <c r="AX167" s="12" t="s">
        <v>81</v>
      </c>
      <c r="AY167" s="221" t="s">
        <v>129</v>
      </c>
    </row>
    <row r="168" spans="2:65" s="11" customFormat="1">
      <c r="B168" s="200"/>
      <c r="C168" s="201"/>
      <c r="D168" s="202" t="s">
        <v>138</v>
      </c>
      <c r="E168" s="203" t="s">
        <v>79</v>
      </c>
      <c r="F168" s="204" t="s">
        <v>229</v>
      </c>
      <c r="G168" s="201"/>
      <c r="H168" s="203" t="s">
        <v>79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138</v>
      </c>
      <c r="AU168" s="210" t="s">
        <v>89</v>
      </c>
      <c r="AV168" s="11" t="s">
        <v>86</v>
      </c>
      <c r="AW168" s="11" t="s">
        <v>43</v>
      </c>
      <c r="AX168" s="11" t="s">
        <v>81</v>
      </c>
      <c r="AY168" s="210" t="s">
        <v>129</v>
      </c>
    </row>
    <row r="169" spans="2:65" s="12" customFormat="1">
      <c r="B169" s="211"/>
      <c r="C169" s="212"/>
      <c r="D169" s="202" t="s">
        <v>138</v>
      </c>
      <c r="E169" s="213" t="s">
        <v>79</v>
      </c>
      <c r="F169" s="214" t="s">
        <v>192</v>
      </c>
      <c r="G169" s="212"/>
      <c r="H169" s="215">
        <v>10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138</v>
      </c>
      <c r="AU169" s="221" t="s">
        <v>89</v>
      </c>
      <c r="AV169" s="12" t="s">
        <v>89</v>
      </c>
      <c r="AW169" s="12" t="s">
        <v>43</v>
      </c>
      <c r="AX169" s="12" t="s">
        <v>81</v>
      </c>
      <c r="AY169" s="221" t="s">
        <v>129</v>
      </c>
    </row>
    <row r="170" spans="2:65" s="11" customFormat="1">
      <c r="B170" s="200"/>
      <c r="C170" s="201"/>
      <c r="D170" s="202" t="s">
        <v>138</v>
      </c>
      <c r="E170" s="203" t="s">
        <v>79</v>
      </c>
      <c r="F170" s="204" t="s">
        <v>230</v>
      </c>
      <c r="G170" s="201"/>
      <c r="H170" s="203" t="s">
        <v>79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138</v>
      </c>
      <c r="AU170" s="210" t="s">
        <v>89</v>
      </c>
      <c r="AV170" s="11" t="s">
        <v>86</v>
      </c>
      <c r="AW170" s="11" t="s">
        <v>43</v>
      </c>
      <c r="AX170" s="11" t="s">
        <v>81</v>
      </c>
      <c r="AY170" s="210" t="s">
        <v>129</v>
      </c>
    </row>
    <row r="171" spans="2:65" s="12" customFormat="1">
      <c r="B171" s="211"/>
      <c r="C171" s="212"/>
      <c r="D171" s="202" t="s">
        <v>138</v>
      </c>
      <c r="E171" s="213" t="s">
        <v>79</v>
      </c>
      <c r="F171" s="214" t="s">
        <v>160</v>
      </c>
      <c r="G171" s="212"/>
      <c r="H171" s="215">
        <v>5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138</v>
      </c>
      <c r="AU171" s="221" t="s">
        <v>89</v>
      </c>
      <c r="AV171" s="12" t="s">
        <v>89</v>
      </c>
      <c r="AW171" s="12" t="s">
        <v>43</v>
      </c>
      <c r="AX171" s="12" t="s">
        <v>81</v>
      </c>
      <c r="AY171" s="221" t="s">
        <v>129</v>
      </c>
    </row>
    <row r="172" spans="2:65" s="13" customFormat="1">
      <c r="B172" s="232"/>
      <c r="C172" s="233"/>
      <c r="D172" s="202" t="s">
        <v>138</v>
      </c>
      <c r="E172" s="234" t="s">
        <v>79</v>
      </c>
      <c r="F172" s="235" t="s">
        <v>231</v>
      </c>
      <c r="G172" s="233"/>
      <c r="H172" s="236">
        <v>60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138</v>
      </c>
      <c r="AU172" s="242" t="s">
        <v>89</v>
      </c>
      <c r="AV172" s="13" t="s">
        <v>136</v>
      </c>
      <c r="AW172" s="13" t="s">
        <v>43</v>
      </c>
      <c r="AX172" s="13" t="s">
        <v>86</v>
      </c>
      <c r="AY172" s="242" t="s">
        <v>129</v>
      </c>
    </row>
    <row r="173" spans="2:65" s="1" customFormat="1" ht="16.5" customHeight="1">
      <c r="B173" s="40"/>
      <c r="C173" s="222" t="s">
        <v>232</v>
      </c>
      <c r="D173" s="222" t="s">
        <v>170</v>
      </c>
      <c r="E173" s="223" t="s">
        <v>233</v>
      </c>
      <c r="F173" s="224" t="s">
        <v>234</v>
      </c>
      <c r="G173" s="225" t="s">
        <v>199</v>
      </c>
      <c r="H173" s="226">
        <v>63</v>
      </c>
      <c r="I173" s="227">
        <v>0</v>
      </c>
      <c r="J173" s="228">
        <f>ROUND(I173*H173,2)</f>
        <v>0</v>
      </c>
      <c r="K173" s="224" t="s">
        <v>235</v>
      </c>
      <c r="L173" s="229"/>
      <c r="M173" s="230" t="s">
        <v>79</v>
      </c>
      <c r="N173" s="231" t="s">
        <v>51</v>
      </c>
      <c r="O173" s="4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22" t="s">
        <v>89</v>
      </c>
      <c r="AT173" s="22" t="s">
        <v>170</v>
      </c>
      <c r="AU173" s="22" t="s">
        <v>89</v>
      </c>
      <c r="AY173" s="22" t="s">
        <v>129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22" t="s">
        <v>86</v>
      </c>
      <c r="BK173" s="199">
        <f>ROUND(I173*H173,2)</f>
        <v>0</v>
      </c>
      <c r="BL173" s="22" t="s">
        <v>86</v>
      </c>
      <c r="BM173" s="22" t="s">
        <v>236</v>
      </c>
    </row>
    <row r="174" spans="2:65" s="11" customFormat="1">
      <c r="B174" s="200"/>
      <c r="C174" s="201"/>
      <c r="D174" s="202" t="s">
        <v>138</v>
      </c>
      <c r="E174" s="203" t="s">
        <v>79</v>
      </c>
      <c r="F174" s="204" t="s">
        <v>222</v>
      </c>
      <c r="G174" s="201"/>
      <c r="H174" s="203" t="s">
        <v>79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138</v>
      </c>
      <c r="AU174" s="210" t="s">
        <v>89</v>
      </c>
      <c r="AV174" s="11" t="s">
        <v>86</v>
      </c>
      <c r="AW174" s="11" t="s">
        <v>43</v>
      </c>
      <c r="AX174" s="11" t="s">
        <v>81</v>
      </c>
      <c r="AY174" s="210" t="s">
        <v>129</v>
      </c>
    </row>
    <row r="175" spans="2:65" s="11" customFormat="1">
      <c r="B175" s="200"/>
      <c r="C175" s="201"/>
      <c r="D175" s="202" t="s">
        <v>138</v>
      </c>
      <c r="E175" s="203" t="s">
        <v>79</v>
      </c>
      <c r="F175" s="204" t="s">
        <v>237</v>
      </c>
      <c r="G175" s="201"/>
      <c r="H175" s="203" t="s">
        <v>79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138</v>
      </c>
      <c r="AU175" s="210" t="s">
        <v>89</v>
      </c>
      <c r="AV175" s="11" t="s">
        <v>86</v>
      </c>
      <c r="AW175" s="11" t="s">
        <v>43</v>
      </c>
      <c r="AX175" s="11" t="s">
        <v>81</v>
      </c>
      <c r="AY175" s="210" t="s">
        <v>129</v>
      </c>
    </row>
    <row r="176" spans="2:65" s="11" customFormat="1">
      <c r="B176" s="200"/>
      <c r="C176" s="201"/>
      <c r="D176" s="202" t="s">
        <v>138</v>
      </c>
      <c r="E176" s="203" t="s">
        <v>79</v>
      </c>
      <c r="F176" s="204" t="s">
        <v>223</v>
      </c>
      <c r="G176" s="201"/>
      <c r="H176" s="203" t="s">
        <v>79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138</v>
      </c>
      <c r="AU176" s="210" t="s">
        <v>89</v>
      </c>
      <c r="AV176" s="11" t="s">
        <v>86</v>
      </c>
      <c r="AW176" s="11" t="s">
        <v>43</v>
      </c>
      <c r="AX176" s="11" t="s">
        <v>81</v>
      </c>
      <c r="AY176" s="210" t="s">
        <v>129</v>
      </c>
    </row>
    <row r="177" spans="2:51" s="12" customFormat="1">
      <c r="B177" s="211"/>
      <c r="C177" s="212"/>
      <c r="D177" s="202" t="s">
        <v>138</v>
      </c>
      <c r="E177" s="213" t="s">
        <v>79</v>
      </c>
      <c r="F177" s="214" t="s">
        <v>238</v>
      </c>
      <c r="G177" s="212"/>
      <c r="H177" s="215">
        <v>10.5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138</v>
      </c>
      <c r="AU177" s="221" t="s">
        <v>89</v>
      </c>
      <c r="AV177" s="12" t="s">
        <v>89</v>
      </c>
      <c r="AW177" s="12" t="s">
        <v>43</v>
      </c>
      <c r="AX177" s="12" t="s">
        <v>81</v>
      </c>
      <c r="AY177" s="221" t="s">
        <v>129</v>
      </c>
    </row>
    <row r="178" spans="2:51" s="11" customFormat="1">
      <c r="B178" s="200"/>
      <c r="C178" s="201"/>
      <c r="D178" s="202" t="s">
        <v>138</v>
      </c>
      <c r="E178" s="203" t="s">
        <v>79</v>
      </c>
      <c r="F178" s="204" t="s">
        <v>224</v>
      </c>
      <c r="G178" s="201"/>
      <c r="H178" s="203" t="s">
        <v>79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138</v>
      </c>
      <c r="AU178" s="210" t="s">
        <v>89</v>
      </c>
      <c r="AV178" s="11" t="s">
        <v>86</v>
      </c>
      <c r="AW178" s="11" t="s">
        <v>43</v>
      </c>
      <c r="AX178" s="11" t="s">
        <v>81</v>
      </c>
      <c r="AY178" s="210" t="s">
        <v>129</v>
      </c>
    </row>
    <row r="179" spans="2:51" s="12" customFormat="1">
      <c r="B179" s="211"/>
      <c r="C179" s="212"/>
      <c r="D179" s="202" t="s">
        <v>138</v>
      </c>
      <c r="E179" s="213" t="s">
        <v>79</v>
      </c>
      <c r="F179" s="214" t="s">
        <v>239</v>
      </c>
      <c r="G179" s="212"/>
      <c r="H179" s="215">
        <v>5.25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138</v>
      </c>
      <c r="AU179" s="221" t="s">
        <v>89</v>
      </c>
      <c r="AV179" s="12" t="s">
        <v>89</v>
      </c>
      <c r="AW179" s="12" t="s">
        <v>43</v>
      </c>
      <c r="AX179" s="12" t="s">
        <v>81</v>
      </c>
      <c r="AY179" s="221" t="s">
        <v>129</v>
      </c>
    </row>
    <row r="180" spans="2:51" s="11" customFormat="1">
      <c r="B180" s="200"/>
      <c r="C180" s="201"/>
      <c r="D180" s="202" t="s">
        <v>138</v>
      </c>
      <c r="E180" s="203" t="s">
        <v>79</v>
      </c>
      <c r="F180" s="204" t="s">
        <v>225</v>
      </c>
      <c r="G180" s="201"/>
      <c r="H180" s="203" t="s">
        <v>79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138</v>
      </c>
      <c r="AU180" s="210" t="s">
        <v>89</v>
      </c>
      <c r="AV180" s="11" t="s">
        <v>86</v>
      </c>
      <c r="AW180" s="11" t="s">
        <v>43</v>
      </c>
      <c r="AX180" s="11" t="s">
        <v>81</v>
      </c>
      <c r="AY180" s="210" t="s">
        <v>129</v>
      </c>
    </row>
    <row r="181" spans="2:51" s="12" customFormat="1">
      <c r="B181" s="211"/>
      <c r="C181" s="212"/>
      <c r="D181" s="202" t="s">
        <v>138</v>
      </c>
      <c r="E181" s="213" t="s">
        <v>79</v>
      </c>
      <c r="F181" s="214" t="s">
        <v>238</v>
      </c>
      <c r="G181" s="212"/>
      <c r="H181" s="215">
        <v>10.5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138</v>
      </c>
      <c r="AU181" s="221" t="s">
        <v>89</v>
      </c>
      <c r="AV181" s="12" t="s">
        <v>89</v>
      </c>
      <c r="AW181" s="12" t="s">
        <v>43</v>
      </c>
      <c r="AX181" s="12" t="s">
        <v>81</v>
      </c>
      <c r="AY181" s="221" t="s">
        <v>129</v>
      </c>
    </row>
    <row r="182" spans="2:51" s="11" customFormat="1">
      <c r="B182" s="200"/>
      <c r="C182" s="201"/>
      <c r="D182" s="202" t="s">
        <v>138</v>
      </c>
      <c r="E182" s="203" t="s">
        <v>79</v>
      </c>
      <c r="F182" s="204" t="s">
        <v>226</v>
      </c>
      <c r="G182" s="201"/>
      <c r="H182" s="203" t="s">
        <v>79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138</v>
      </c>
      <c r="AU182" s="210" t="s">
        <v>89</v>
      </c>
      <c r="AV182" s="11" t="s">
        <v>86</v>
      </c>
      <c r="AW182" s="11" t="s">
        <v>43</v>
      </c>
      <c r="AX182" s="11" t="s">
        <v>81</v>
      </c>
      <c r="AY182" s="210" t="s">
        <v>129</v>
      </c>
    </row>
    <row r="183" spans="2:51" s="12" customFormat="1">
      <c r="B183" s="211"/>
      <c r="C183" s="212"/>
      <c r="D183" s="202" t="s">
        <v>138</v>
      </c>
      <c r="E183" s="213" t="s">
        <v>79</v>
      </c>
      <c r="F183" s="214" t="s">
        <v>239</v>
      </c>
      <c r="G183" s="212"/>
      <c r="H183" s="215">
        <v>5.25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138</v>
      </c>
      <c r="AU183" s="221" t="s">
        <v>89</v>
      </c>
      <c r="AV183" s="12" t="s">
        <v>89</v>
      </c>
      <c r="AW183" s="12" t="s">
        <v>43</v>
      </c>
      <c r="AX183" s="12" t="s">
        <v>81</v>
      </c>
      <c r="AY183" s="221" t="s">
        <v>129</v>
      </c>
    </row>
    <row r="184" spans="2:51" s="11" customFormat="1">
      <c r="B184" s="200"/>
      <c r="C184" s="201"/>
      <c r="D184" s="202" t="s">
        <v>138</v>
      </c>
      <c r="E184" s="203" t="s">
        <v>79</v>
      </c>
      <c r="F184" s="204" t="s">
        <v>227</v>
      </c>
      <c r="G184" s="201"/>
      <c r="H184" s="203" t="s">
        <v>79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138</v>
      </c>
      <c r="AU184" s="210" t="s">
        <v>89</v>
      </c>
      <c r="AV184" s="11" t="s">
        <v>86</v>
      </c>
      <c r="AW184" s="11" t="s">
        <v>43</v>
      </c>
      <c r="AX184" s="11" t="s">
        <v>81</v>
      </c>
      <c r="AY184" s="210" t="s">
        <v>129</v>
      </c>
    </row>
    <row r="185" spans="2:51" s="12" customFormat="1">
      <c r="B185" s="211"/>
      <c r="C185" s="212"/>
      <c r="D185" s="202" t="s">
        <v>138</v>
      </c>
      <c r="E185" s="213" t="s">
        <v>79</v>
      </c>
      <c r="F185" s="214" t="s">
        <v>238</v>
      </c>
      <c r="G185" s="212"/>
      <c r="H185" s="215">
        <v>10.5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138</v>
      </c>
      <c r="AU185" s="221" t="s">
        <v>89</v>
      </c>
      <c r="AV185" s="12" t="s">
        <v>89</v>
      </c>
      <c r="AW185" s="12" t="s">
        <v>43</v>
      </c>
      <c r="AX185" s="12" t="s">
        <v>81</v>
      </c>
      <c r="AY185" s="221" t="s">
        <v>129</v>
      </c>
    </row>
    <row r="186" spans="2:51" s="11" customFormat="1">
      <c r="B186" s="200"/>
      <c r="C186" s="201"/>
      <c r="D186" s="202" t="s">
        <v>138</v>
      </c>
      <c r="E186" s="203" t="s">
        <v>79</v>
      </c>
      <c r="F186" s="204" t="s">
        <v>228</v>
      </c>
      <c r="G186" s="201"/>
      <c r="H186" s="203" t="s">
        <v>79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138</v>
      </c>
      <c r="AU186" s="210" t="s">
        <v>89</v>
      </c>
      <c r="AV186" s="11" t="s">
        <v>86</v>
      </c>
      <c r="AW186" s="11" t="s">
        <v>43</v>
      </c>
      <c r="AX186" s="11" t="s">
        <v>81</v>
      </c>
      <c r="AY186" s="210" t="s">
        <v>129</v>
      </c>
    </row>
    <row r="187" spans="2:51" s="12" customFormat="1">
      <c r="B187" s="211"/>
      <c r="C187" s="212"/>
      <c r="D187" s="202" t="s">
        <v>138</v>
      </c>
      <c r="E187" s="213" t="s">
        <v>79</v>
      </c>
      <c r="F187" s="214" t="s">
        <v>239</v>
      </c>
      <c r="G187" s="212"/>
      <c r="H187" s="215">
        <v>5.25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138</v>
      </c>
      <c r="AU187" s="221" t="s">
        <v>89</v>
      </c>
      <c r="AV187" s="12" t="s">
        <v>89</v>
      </c>
      <c r="AW187" s="12" t="s">
        <v>43</v>
      </c>
      <c r="AX187" s="12" t="s">
        <v>81</v>
      </c>
      <c r="AY187" s="221" t="s">
        <v>129</v>
      </c>
    </row>
    <row r="188" spans="2:51" s="11" customFormat="1">
      <c r="B188" s="200"/>
      <c r="C188" s="201"/>
      <c r="D188" s="202" t="s">
        <v>138</v>
      </c>
      <c r="E188" s="203" t="s">
        <v>79</v>
      </c>
      <c r="F188" s="204" t="s">
        <v>229</v>
      </c>
      <c r="G188" s="201"/>
      <c r="H188" s="203" t="s">
        <v>79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138</v>
      </c>
      <c r="AU188" s="210" t="s">
        <v>89</v>
      </c>
      <c r="AV188" s="11" t="s">
        <v>86</v>
      </c>
      <c r="AW188" s="11" t="s">
        <v>43</v>
      </c>
      <c r="AX188" s="11" t="s">
        <v>81</v>
      </c>
      <c r="AY188" s="210" t="s">
        <v>129</v>
      </c>
    </row>
    <row r="189" spans="2:51" s="12" customFormat="1">
      <c r="B189" s="211"/>
      <c r="C189" s="212"/>
      <c r="D189" s="202" t="s">
        <v>138</v>
      </c>
      <c r="E189" s="213" t="s">
        <v>79</v>
      </c>
      <c r="F189" s="214" t="s">
        <v>238</v>
      </c>
      <c r="G189" s="212"/>
      <c r="H189" s="215">
        <v>10.5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138</v>
      </c>
      <c r="AU189" s="221" t="s">
        <v>89</v>
      </c>
      <c r="AV189" s="12" t="s">
        <v>89</v>
      </c>
      <c r="AW189" s="12" t="s">
        <v>43</v>
      </c>
      <c r="AX189" s="12" t="s">
        <v>81</v>
      </c>
      <c r="AY189" s="221" t="s">
        <v>129</v>
      </c>
    </row>
    <row r="190" spans="2:51" s="11" customFormat="1">
      <c r="B190" s="200"/>
      <c r="C190" s="201"/>
      <c r="D190" s="202" t="s">
        <v>138</v>
      </c>
      <c r="E190" s="203" t="s">
        <v>79</v>
      </c>
      <c r="F190" s="204" t="s">
        <v>230</v>
      </c>
      <c r="G190" s="201"/>
      <c r="H190" s="203" t="s">
        <v>79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138</v>
      </c>
      <c r="AU190" s="210" t="s">
        <v>89</v>
      </c>
      <c r="AV190" s="11" t="s">
        <v>86</v>
      </c>
      <c r="AW190" s="11" t="s">
        <v>43</v>
      </c>
      <c r="AX190" s="11" t="s">
        <v>81</v>
      </c>
      <c r="AY190" s="210" t="s">
        <v>129</v>
      </c>
    </row>
    <row r="191" spans="2:51" s="12" customFormat="1">
      <c r="B191" s="211"/>
      <c r="C191" s="212"/>
      <c r="D191" s="202" t="s">
        <v>138</v>
      </c>
      <c r="E191" s="213" t="s">
        <v>79</v>
      </c>
      <c r="F191" s="214" t="s">
        <v>239</v>
      </c>
      <c r="G191" s="212"/>
      <c r="H191" s="215">
        <v>5.25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138</v>
      </c>
      <c r="AU191" s="221" t="s">
        <v>89</v>
      </c>
      <c r="AV191" s="12" t="s">
        <v>89</v>
      </c>
      <c r="AW191" s="12" t="s">
        <v>43</v>
      </c>
      <c r="AX191" s="12" t="s">
        <v>81</v>
      </c>
      <c r="AY191" s="221" t="s">
        <v>129</v>
      </c>
    </row>
    <row r="192" spans="2:51" s="13" customFormat="1">
      <c r="B192" s="232"/>
      <c r="C192" s="233"/>
      <c r="D192" s="202" t="s">
        <v>138</v>
      </c>
      <c r="E192" s="234" t="s">
        <v>79</v>
      </c>
      <c r="F192" s="235" t="s">
        <v>231</v>
      </c>
      <c r="G192" s="233"/>
      <c r="H192" s="236">
        <v>63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138</v>
      </c>
      <c r="AU192" s="242" t="s">
        <v>89</v>
      </c>
      <c r="AV192" s="13" t="s">
        <v>136</v>
      </c>
      <c r="AW192" s="13" t="s">
        <v>43</v>
      </c>
      <c r="AX192" s="13" t="s">
        <v>86</v>
      </c>
      <c r="AY192" s="242" t="s">
        <v>129</v>
      </c>
    </row>
    <row r="193" spans="2:65" s="1" customFormat="1" ht="38.25" customHeight="1">
      <c r="B193" s="40"/>
      <c r="C193" s="188" t="s">
        <v>240</v>
      </c>
      <c r="D193" s="188" t="s">
        <v>131</v>
      </c>
      <c r="E193" s="189" t="s">
        <v>241</v>
      </c>
      <c r="F193" s="190" t="s">
        <v>242</v>
      </c>
      <c r="G193" s="191" t="s">
        <v>199</v>
      </c>
      <c r="H193" s="192">
        <v>15</v>
      </c>
      <c r="I193" s="193">
        <v>0</v>
      </c>
      <c r="J193" s="194">
        <f>ROUND(I193*H193,2)</f>
        <v>0</v>
      </c>
      <c r="K193" s="190" t="s">
        <v>135</v>
      </c>
      <c r="L193" s="60"/>
      <c r="M193" s="195" t="s">
        <v>79</v>
      </c>
      <c r="N193" s="196" t="s">
        <v>51</v>
      </c>
      <c r="O193" s="4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AR193" s="22" t="s">
        <v>86</v>
      </c>
      <c r="AT193" s="22" t="s">
        <v>131</v>
      </c>
      <c r="AU193" s="22" t="s">
        <v>89</v>
      </c>
      <c r="AY193" s="22" t="s">
        <v>129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22" t="s">
        <v>86</v>
      </c>
      <c r="BK193" s="199">
        <f>ROUND(I193*H193,2)</f>
        <v>0</v>
      </c>
      <c r="BL193" s="22" t="s">
        <v>86</v>
      </c>
      <c r="BM193" s="22" t="s">
        <v>243</v>
      </c>
    </row>
    <row r="194" spans="2:65" s="11" customFormat="1">
      <c r="B194" s="200"/>
      <c r="C194" s="201"/>
      <c r="D194" s="202" t="s">
        <v>138</v>
      </c>
      <c r="E194" s="203" t="s">
        <v>79</v>
      </c>
      <c r="F194" s="204" t="s">
        <v>179</v>
      </c>
      <c r="G194" s="201"/>
      <c r="H194" s="203" t="s">
        <v>79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138</v>
      </c>
      <c r="AU194" s="210" t="s">
        <v>89</v>
      </c>
      <c r="AV194" s="11" t="s">
        <v>86</v>
      </c>
      <c r="AW194" s="11" t="s">
        <v>43</v>
      </c>
      <c r="AX194" s="11" t="s">
        <v>81</v>
      </c>
      <c r="AY194" s="210" t="s">
        <v>129</v>
      </c>
    </row>
    <row r="195" spans="2:65" s="11" customFormat="1">
      <c r="B195" s="200"/>
      <c r="C195" s="201"/>
      <c r="D195" s="202" t="s">
        <v>138</v>
      </c>
      <c r="E195" s="203" t="s">
        <v>79</v>
      </c>
      <c r="F195" s="204" t="s">
        <v>180</v>
      </c>
      <c r="G195" s="201"/>
      <c r="H195" s="203" t="s">
        <v>79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138</v>
      </c>
      <c r="AU195" s="210" t="s">
        <v>89</v>
      </c>
      <c r="AV195" s="11" t="s">
        <v>86</v>
      </c>
      <c r="AW195" s="11" t="s">
        <v>43</v>
      </c>
      <c r="AX195" s="11" t="s">
        <v>81</v>
      </c>
      <c r="AY195" s="210" t="s">
        <v>129</v>
      </c>
    </row>
    <row r="196" spans="2:65" s="11" customFormat="1">
      <c r="B196" s="200"/>
      <c r="C196" s="201"/>
      <c r="D196" s="202" t="s">
        <v>138</v>
      </c>
      <c r="E196" s="203" t="s">
        <v>79</v>
      </c>
      <c r="F196" s="204" t="s">
        <v>244</v>
      </c>
      <c r="G196" s="201"/>
      <c r="H196" s="203" t="s">
        <v>79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138</v>
      </c>
      <c r="AU196" s="210" t="s">
        <v>89</v>
      </c>
      <c r="AV196" s="11" t="s">
        <v>86</v>
      </c>
      <c r="AW196" s="11" t="s">
        <v>43</v>
      </c>
      <c r="AX196" s="11" t="s">
        <v>81</v>
      </c>
      <c r="AY196" s="210" t="s">
        <v>129</v>
      </c>
    </row>
    <row r="197" spans="2:65" s="12" customFormat="1">
      <c r="B197" s="211"/>
      <c r="C197" s="212"/>
      <c r="D197" s="202" t="s">
        <v>138</v>
      </c>
      <c r="E197" s="213" t="s">
        <v>79</v>
      </c>
      <c r="F197" s="214" t="s">
        <v>10</v>
      </c>
      <c r="G197" s="212"/>
      <c r="H197" s="215">
        <v>15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138</v>
      </c>
      <c r="AU197" s="221" t="s">
        <v>89</v>
      </c>
      <c r="AV197" s="12" t="s">
        <v>89</v>
      </c>
      <c r="AW197" s="12" t="s">
        <v>43</v>
      </c>
      <c r="AX197" s="12" t="s">
        <v>86</v>
      </c>
      <c r="AY197" s="221" t="s">
        <v>129</v>
      </c>
    </row>
    <row r="198" spans="2:65" s="1" customFormat="1" ht="16.5" customHeight="1">
      <c r="B198" s="40"/>
      <c r="C198" s="222" t="s">
        <v>245</v>
      </c>
      <c r="D198" s="222" t="s">
        <v>170</v>
      </c>
      <c r="E198" s="223" t="s">
        <v>246</v>
      </c>
      <c r="F198" s="224" t="s">
        <v>247</v>
      </c>
      <c r="G198" s="225" t="s">
        <v>199</v>
      </c>
      <c r="H198" s="226">
        <v>15.75</v>
      </c>
      <c r="I198" s="227">
        <v>0</v>
      </c>
      <c r="J198" s="228">
        <f>ROUND(I198*H198,2)</f>
        <v>0</v>
      </c>
      <c r="K198" s="224" t="s">
        <v>235</v>
      </c>
      <c r="L198" s="229"/>
      <c r="M198" s="230" t="s">
        <v>79</v>
      </c>
      <c r="N198" s="231" t="s">
        <v>51</v>
      </c>
      <c r="O198" s="4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AR198" s="22" t="s">
        <v>89</v>
      </c>
      <c r="AT198" s="22" t="s">
        <v>170</v>
      </c>
      <c r="AU198" s="22" t="s">
        <v>89</v>
      </c>
      <c r="AY198" s="22" t="s">
        <v>129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22" t="s">
        <v>86</v>
      </c>
      <c r="BK198" s="199">
        <f>ROUND(I198*H198,2)</f>
        <v>0</v>
      </c>
      <c r="BL198" s="22" t="s">
        <v>86</v>
      </c>
      <c r="BM198" s="22" t="s">
        <v>248</v>
      </c>
    </row>
    <row r="199" spans="2:65" s="11" customFormat="1">
      <c r="B199" s="200"/>
      <c r="C199" s="201"/>
      <c r="D199" s="202" t="s">
        <v>138</v>
      </c>
      <c r="E199" s="203" t="s">
        <v>79</v>
      </c>
      <c r="F199" s="204" t="s">
        <v>179</v>
      </c>
      <c r="G199" s="201"/>
      <c r="H199" s="203" t="s">
        <v>79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138</v>
      </c>
      <c r="AU199" s="210" t="s">
        <v>89</v>
      </c>
      <c r="AV199" s="11" t="s">
        <v>86</v>
      </c>
      <c r="AW199" s="11" t="s">
        <v>43</v>
      </c>
      <c r="AX199" s="11" t="s">
        <v>81</v>
      </c>
      <c r="AY199" s="210" t="s">
        <v>129</v>
      </c>
    </row>
    <row r="200" spans="2:65" s="11" customFormat="1">
      <c r="B200" s="200"/>
      <c r="C200" s="201"/>
      <c r="D200" s="202" t="s">
        <v>138</v>
      </c>
      <c r="E200" s="203" t="s">
        <v>79</v>
      </c>
      <c r="F200" s="204" t="s">
        <v>180</v>
      </c>
      <c r="G200" s="201"/>
      <c r="H200" s="203" t="s">
        <v>79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138</v>
      </c>
      <c r="AU200" s="210" t="s">
        <v>89</v>
      </c>
      <c r="AV200" s="11" t="s">
        <v>86</v>
      </c>
      <c r="AW200" s="11" t="s">
        <v>43</v>
      </c>
      <c r="AX200" s="11" t="s">
        <v>81</v>
      </c>
      <c r="AY200" s="210" t="s">
        <v>129</v>
      </c>
    </row>
    <row r="201" spans="2:65" s="11" customFormat="1">
      <c r="B201" s="200"/>
      <c r="C201" s="201"/>
      <c r="D201" s="202" t="s">
        <v>138</v>
      </c>
      <c r="E201" s="203" t="s">
        <v>79</v>
      </c>
      <c r="F201" s="204" t="s">
        <v>249</v>
      </c>
      <c r="G201" s="201"/>
      <c r="H201" s="203" t="s">
        <v>79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138</v>
      </c>
      <c r="AU201" s="210" t="s">
        <v>89</v>
      </c>
      <c r="AV201" s="11" t="s">
        <v>86</v>
      </c>
      <c r="AW201" s="11" t="s">
        <v>43</v>
      </c>
      <c r="AX201" s="11" t="s">
        <v>81</v>
      </c>
      <c r="AY201" s="210" t="s">
        <v>129</v>
      </c>
    </row>
    <row r="202" spans="2:65" s="12" customFormat="1">
      <c r="B202" s="211"/>
      <c r="C202" s="212"/>
      <c r="D202" s="202" t="s">
        <v>138</v>
      </c>
      <c r="E202" s="213" t="s">
        <v>79</v>
      </c>
      <c r="F202" s="214" t="s">
        <v>250</v>
      </c>
      <c r="G202" s="212"/>
      <c r="H202" s="215">
        <v>15.75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138</v>
      </c>
      <c r="AU202" s="221" t="s">
        <v>89</v>
      </c>
      <c r="AV202" s="12" t="s">
        <v>89</v>
      </c>
      <c r="AW202" s="12" t="s">
        <v>43</v>
      </c>
      <c r="AX202" s="12" t="s">
        <v>86</v>
      </c>
      <c r="AY202" s="221" t="s">
        <v>129</v>
      </c>
    </row>
    <row r="203" spans="2:65" s="1" customFormat="1" ht="38.25" customHeight="1">
      <c r="B203" s="40"/>
      <c r="C203" s="188" t="s">
        <v>251</v>
      </c>
      <c r="D203" s="188" t="s">
        <v>131</v>
      </c>
      <c r="E203" s="189" t="s">
        <v>252</v>
      </c>
      <c r="F203" s="190" t="s">
        <v>253</v>
      </c>
      <c r="G203" s="191" t="s">
        <v>199</v>
      </c>
      <c r="H203" s="192">
        <v>90</v>
      </c>
      <c r="I203" s="193">
        <v>0</v>
      </c>
      <c r="J203" s="194">
        <f>ROUND(I203*H203,2)</f>
        <v>0</v>
      </c>
      <c r="K203" s="190" t="s">
        <v>135</v>
      </c>
      <c r="L203" s="60"/>
      <c r="M203" s="195" t="s">
        <v>79</v>
      </c>
      <c r="N203" s="196" t="s">
        <v>51</v>
      </c>
      <c r="O203" s="4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AR203" s="22" t="s">
        <v>86</v>
      </c>
      <c r="AT203" s="22" t="s">
        <v>131</v>
      </c>
      <c r="AU203" s="22" t="s">
        <v>89</v>
      </c>
      <c r="AY203" s="22" t="s">
        <v>129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2" t="s">
        <v>86</v>
      </c>
      <c r="BK203" s="199">
        <f>ROUND(I203*H203,2)</f>
        <v>0</v>
      </c>
      <c r="BL203" s="22" t="s">
        <v>86</v>
      </c>
      <c r="BM203" s="22" t="s">
        <v>254</v>
      </c>
    </row>
    <row r="204" spans="2:65" s="11" customFormat="1">
      <c r="B204" s="200"/>
      <c r="C204" s="201"/>
      <c r="D204" s="202" t="s">
        <v>138</v>
      </c>
      <c r="E204" s="203" t="s">
        <v>79</v>
      </c>
      <c r="F204" s="204" t="s">
        <v>154</v>
      </c>
      <c r="G204" s="201"/>
      <c r="H204" s="203" t="s">
        <v>79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138</v>
      </c>
      <c r="AU204" s="210" t="s">
        <v>89</v>
      </c>
      <c r="AV204" s="11" t="s">
        <v>86</v>
      </c>
      <c r="AW204" s="11" t="s">
        <v>43</v>
      </c>
      <c r="AX204" s="11" t="s">
        <v>81</v>
      </c>
      <c r="AY204" s="210" t="s">
        <v>129</v>
      </c>
    </row>
    <row r="205" spans="2:65" s="11" customFormat="1">
      <c r="B205" s="200"/>
      <c r="C205" s="201"/>
      <c r="D205" s="202" t="s">
        <v>138</v>
      </c>
      <c r="E205" s="203" t="s">
        <v>79</v>
      </c>
      <c r="F205" s="204" t="s">
        <v>139</v>
      </c>
      <c r="G205" s="201"/>
      <c r="H205" s="203" t="s">
        <v>79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138</v>
      </c>
      <c r="AU205" s="210" t="s">
        <v>89</v>
      </c>
      <c r="AV205" s="11" t="s">
        <v>86</v>
      </c>
      <c r="AW205" s="11" t="s">
        <v>43</v>
      </c>
      <c r="AX205" s="11" t="s">
        <v>81</v>
      </c>
      <c r="AY205" s="210" t="s">
        <v>129</v>
      </c>
    </row>
    <row r="206" spans="2:65" s="12" customFormat="1">
      <c r="B206" s="211"/>
      <c r="C206" s="212"/>
      <c r="D206" s="202" t="s">
        <v>138</v>
      </c>
      <c r="E206" s="213" t="s">
        <v>79</v>
      </c>
      <c r="F206" s="214" t="s">
        <v>255</v>
      </c>
      <c r="G206" s="212"/>
      <c r="H206" s="215">
        <v>90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138</v>
      </c>
      <c r="AU206" s="221" t="s">
        <v>89</v>
      </c>
      <c r="AV206" s="12" t="s">
        <v>89</v>
      </c>
      <c r="AW206" s="12" t="s">
        <v>43</v>
      </c>
      <c r="AX206" s="12" t="s">
        <v>86</v>
      </c>
      <c r="AY206" s="221" t="s">
        <v>129</v>
      </c>
    </row>
    <row r="207" spans="2:65" s="1" customFormat="1" ht="38.25" customHeight="1">
      <c r="B207" s="40"/>
      <c r="C207" s="188" t="s">
        <v>256</v>
      </c>
      <c r="D207" s="188" t="s">
        <v>131</v>
      </c>
      <c r="E207" s="189" t="s">
        <v>257</v>
      </c>
      <c r="F207" s="190" t="s">
        <v>258</v>
      </c>
      <c r="G207" s="191" t="s">
        <v>199</v>
      </c>
      <c r="H207" s="192">
        <v>5</v>
      </c>
      <c r="I207" s="193">
        <v>0</v>
      </c>
      <c r="J207" s="194">
        <f>ROUND(I207*H207,2)</f>
        <v>0</v>
      </c>
      <c r="K207" s="190" t="s">
        <v>135</v>
      </c>
      <c r="L207" s="60"/>
      <c r="M207" s="195" t="s">
        <v>79</v>
      </c>
      <c r="N207" s="196" t="s">
        <v>51</v>
      </c>
      <c r="O207" s="4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AR207" s="22" t="s">
        <v>86</v>
      </c>
      <c r="AT207" s="22" t="s">
        <v>131</v>
      </c>
      <c r="AU207" s="22" t="s">
        <v>89</v>
      </c>
      <c r="AY207" s="22" t="s">
        <v>129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22" t="s">
        <v>86</v>
      </c>
      <c r="BK207" s="199">
        <f>ROUND(I207*H207,2)</f>
        <v>0</v>
      </c>
      <c r="BL207" s="22" t="s">
        <v>86</v>
      </c>
      <c r="BM207" s="22" t="s">
        <v>259</v>
      </c>
    </row>
    <row r="208" spans="2:65" s="11" customFormat="1">
      <c r="B208" s="200"/>
      <c r="C208" s="201"/>
      <c r="D208" s="202" t="s">
        <v>138</v>
      </c>
      <c r="E208" s="203" t="s">
        <v>79</v>
      </c>
      <c r="F208" s="204" t="s">
        <v>179</v>
      </c>
      <c r="G208" s="201"/>
      <c r="H208" s="203" t="s">
        <v>79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138</v>
      </c>
      <c r="AU208" s="210" t="s">
        <v>89</v>
      </c>
      <c r="AV208" s="11" t="s">
        <v>86</v>
      </c>
      <c r="AW208" s="11" t="s">
        <v>43</v>
      </c>
      <c r="AX208" s="11" t="s">
        <v>81</v>
      </c>
      <c r="AY208" s="210" t="s">
        <v>129</v>
      </c>
    </row>
    <row r="209" spans="2:65" s="11" customFormat="1">
      <c r="B209" s="200"/>
      <c r="C209" s="201"/>
      <c r="D209" s="202" t="s">
        <v>138</v>
      </c>
      <c r="E209" s="203" t="s">
        <v>79</v>
      </c>
      <c r="F209" s="204" t="s">
        <v>260</v>
      </c>
      <c r="G209" s="201"/>
      <c r="H209" s="203" t="s">
        <v>79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138</v>
      </c>
      <c r="AU209" s="210" t="s">
        <v>89</v>
      </c>
      <c r="AV209" s="11" t="s">
        <v>86</v>
      </c>
      <c r="AW209" s="11" t="s">
        <v>43</v>
      </c>
      <c r="AX209" s="11" t="s">
        <v>81</v>
      </c>
      <c r="AY209" s="210" t="s">
        <v>129</v>
      </c>
    </row>
    <row r="210" spans="2:65" s="12" customFormat="1">
      <c r="B210" s="211"/>
      <c r="C210" s="212"/>
      <c r="D210" s="202" t="s">
        <v>138</v>
      </c>
      <c r="E210" s="213" t="s">
        <v>79</v>
      </c>
      <c r="F210" s="214" t="s">
        <v>160</v>
      </c>
      <c r="G210" s="212"/>
      <c r="H210" s="215">
        <v>5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138</v>
      </c>
      <c r="AU210" s="221" t="s">
        <v>89</v>
      </c>
      <c r="AV210" s="12" t="s">
        <v>89</v>
      </c>
      <c r="AW210" s="12" t="s">
        <v>43</v>
      </c>
      <c r="AX210" s="12" t="s">
        <v>86</v>
      </c>
      <c r="AY210" s="221" t="s">
        <v>129</v>
      </c>
    </row>
    <row r="211" spans="2:65" s="1" customFormat="1" ht="16.5" customHeight="1">
      <c r="B211" s="40"/>
      <c r="C211" s="222" t="s">
        <v>9</v>
      </c>
      <c r="D211" s="222" t="s">
        <v>170</v>
      </c>
      <c r="E211" s="223" t="s">
        <v>261</v>
      </c>
      <c r="F211" s="224" t="s">
        <v>262</v>
      </c>
      <c r="G211" s="225" t="s">
        <v>199</v>
      </c>
      <c r="H211" s="226">
        <v>5.25</v>
      </c>
      <c r="I211" s="227">
        <v>0</v>
      </c>
      <c r="J211" s="228">
        <f>ROUND(I211*H211,2)</f>
        <v>0</v>
      </c>
      <c r="K211" s="224" t="s">
        <v>235</v>
      </c>
      <c r="L211" s="229"/>
      <c r="M211" s="230" t="s">
        <v>79</v>
      </c>
      <c r="N211" s="231" t="s">
        <v>51</v>
      </c>
      <c r="O211" s="4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AR211" s="22" t="s">
        <v>89</v>
      </c>
      <c r="AT211" s="22" t="s">
        <v>170</v>
      </c>
      <c r="AU211" s="22" t="s">
        <v>89</v>
      </c>
      <c r="AY211" s="22" t="s">
        <v>129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22" t="s">
        <v>86</v>
      </c>
      <c r="BK211" s="199">
        <f>ROUND(I211*H211,2)</f>
        <v>0</v>
      </c>
      <c r="BL211" s="22" t="s">
        <v>86</v>
      </c>
      <c r="BM211" s="22" t="s">
        <v>263</v>
      </c>
    </row>
    <row r="212" spans="2:65" s="11" customFormat="1">
      <c r="B212" s="200"/>
      <c r="C212" s="201"/>
      <c r="D212" s="202" t="s">
        <v>138</v>
      </c>
      <c r="E212" s="203" t="s">
        <v>79</v>
      </c>
      <c r="F212" s="204" t="s">
        <v>179</v>
      </c>
      <c r="G212" s="201"/>
      <c r="H212" s="203" t="s">
        <v>79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138</v>
      </c>
      <c r="AU212" s="210" t="s">
        <v>89</v>
      </c>
      <c r="AV212" s="11" t="s">
        <v>86</v>
      </c>
      <c r="AW212" s="11" t="s">
        <v>43</v>
      </c>
      <c r="AX212" s="11" t="s">
        <v>81</v>
      </c>
      <c r="AY212" s="210" t="s">
        <v>129</v>
      </c>
    </row>
    <row r="213" spans="2:65" s="11" customFormat="1">
      <c r="B213" s="200"/>
      <c r="C213" s="201"/>
      <c r="D213" s="202" t="s">
        <v>138</v>
      </c>
      <c r="E213" s="203" t="s">
        <v>79</v>
      </c>
      <c r="F213" s="204" t="s">
        <v>264</v>
      </c>
      <c r="G213" s="201"/>
      <c r="H213" s="203" t="s">
        <v>79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138</v>
      </c>
      <c r="AU213" s="210" t="s">
        <v>89</v>
      </c>
      <c r="AV213" s="11" t="s">
        <v>86</v>
      </c>
      <c r="AW213" s="11" t="s">
        <v>43</v>
      </c>
      <c r="AX213" s="11" t="s">
        <v>81</v>
      </c>
      <c r="AY213" s="210" t="s">
        <v>129</v>
      </c>
    </row>
    <row r="214" spans="2:65" s="12" customFormat="1">
      <c r="B214" s="211"/>
      <c r="C214" s="212"/>
      <c r="D214" s="202" t="s">
        <v>138</v>
      </c>
      <c r="E214" s="213" t="s">
        <v>79</v>
      </c>
      <c r="F214" s="214" t="s">
        <v>239</v>
      </c>
      <c r="G214" s="212"/>
      <c r="H214" s="215">
        <v>5.25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138</v>
      </c>
      <c r="AU214" s="221" t="s">
        <v>89</v>
      </c>
      <c r="AV214" s="12" t="s">
        <v>89</v>
      </c>
      <c r="AW214" s="12" t="s">
        <v>43</v>
      </c>
      <c r="AX214" s="12" t="s">
        <v>86</v>
      </c>
      <c r="AY214" s="221" t="s">
        <v>129</v>
      </c>
    </row>
    <row r="215" spans="2:65" s="1" customFormat="1" ht="38.25" customHeight="1">
      <c r="B215" s="40"/>
      <c r="C215" s="188" t="s">
        <v>265</v>
      </c>
      <c r="D215" s="188" t="s">
        <v>131</v>
      </c>
      <c r="E215" s="189" t="s">
        <v>266</v>
      </c>
      <c r="F215" s="190" t="s">
        <v>267</v>
      </c>
      <c r="G215" s="191" t="s">
        <v>199</v>
      </c>
      <c r="H215" s="192">
        <v>110</v>
      </c>
      <c r="I215" s="193">
        <v>0</v>
      </c>
      <c r="J215" s="194">
        <f>ROUND(I215*H215,2)</f>
        <v>0</v>
      </c>
      <c r="K215" s="190" t="s">
        <v>135</v>
      </c>
      <c r="L215" s="60"/>
      <c r="M215" s="195" t="s">
        <v>79</v>
      </c>
      <c r="N215" s="196" t="s">
        <v>51</v>
      </c>
      <c r="O215" s="4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AR215" s="22" t="s">
        <v>86</v>
      </c>
      <c r="AT215" s="22" t="s">
        <v>131</v>
      </c>
      <c r="AU215" s="22" t="s">
        <v>89</v>
      </c>
      <c r="AY215" s="22" t="s">
        <v>129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2" t="s">
        <v>86</v>
      </c>
      <c r="BK215" s="199">
        <f>ROUND(I215*H215,2)</f>
        <v>0</v>
      </c>
      <c r="BL215" s="22" t="s">
        <v>86</v>
      </c>
      <c r="BM215" s="22" t="s">
        <v>268</v>
      </c>
    </row>
    <row r="216" spans="2:65" s="11" customFormat="1">
      <c r="B216" s="200"/>
      <c r="C216" s="201"/>
      <c r="D216" s="202" t="s">
        <v>138</v>
      </c>
      <c r="E216" s="203" t="s">
        <v>79</v>
      </c>
      <c r="F216" s="204" t="s">
        <v>154</v>
      </c>
      <c r="G216" s="201"/>
      <c r="H216" s="203" t="s">
        <v>79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138</v>
      </c>
      <c r="AU216" s="210" t="s">
        <v>89</v>
      </c>
      <c r="AV216" s="11" t="s">
        <v>86</v>
      </c>
      <c r="AW216" s="11" t="s">
        <v>43</v>
      </c>
      <c r="AX216" s="11" t="s">
        <v>81</v>
      </c>
      <c r="AY216" s="210" t="s">
        <v>129</v>
      </c>
    </row>
    <row r="217" spans="2:65" s="11" customFormat="1">
      <c r="B217" s="200"/>
      <c r="C217" s="201"/>
      <c r="D217" s="202" t="s">
        <v>138</v>
      </c>
      <c r="E217" s="203" t="s">
        <v>79</v>
      </c>
      <c r="F217" s="204" t="s">
        <v>139</v>
      </c>
      <c r="G217" s="201"/>
      <c r="H217" s="203" t="s">
        <v>79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138</v>
      </c>
      <c r="AU217" s="210" t="s">
        <v>89</v>
      </c>
      <c r="AV217" s="11" t="s">
        <v>86</v>
      </c>
      <c r="AW217" s="11" t="s">
        <v>43</v>
      </c>
      <c r="AX217" s="11" t="s">
        <v>81</v>
      </c>
      <c r="AY217" s="210" t="s">
        <v>129</v>
      </c>
    </row>
    <row r="218" spans="2:65" s="12" customFormat="1">
      <c r="B218" s="211"/>
      <c r="C218" s="212"/>
      <c r="D218" s="202" t="s">
        <v>138</v>
      </c>
      <c r="E218" s="213" t="s">
        <v>79</v>
      </c>
      <c r="F218" s="214" t="s">
        <v>269</v>
      </c>
      <c r="G218" s="212"/>
      <c r="H218" s="215">
        <v>110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138</v>
      </c>
      <c r="AU218" s="221" t="s">
        <v>89</v>
      </c>
      <c r="AV218" s="12" t="s">
        <v>89</v>
      </c>
      <c r="AW218" s="12" t="s">
        <v>43</v>
      </c>
      <c r="AX218" s="12" t="s">
        <v>86</v>
      </c>
      <c r="AY218" s="221" t="s">
        <v>129</v>
      </c>
    </row>
    <row r="219" spans="2:65" s="1" customFormat="1" ht="38.25" customHeight="1">
      <c r="B219" s="40"/>
      <c r="C219" s="188" t="s">
        <v>270</v>
      </c>
      <c r="D219" s="188" t="s">
        <v>131</v>
      </c>
      <c r="E219" s="189" t="s">
        <v>271</v>
      </c>
      <c r="F219" s="190" t="s">
        <v>272</v>
      </c>
      <c r="G219" s="191" t="s">
        <v>199</v>
      </c>
      <c r="H219" s="192">
        <v>85</v>
      </c>
      <c r="I219" s="193">
        <v>0</v>
      </c>
      <c r="J219" s="194">
        <f>ROUND(I219*H219,2)</f>
        <v>0</v>
      </c>
      <c r="K219" s="190" t="s">
        <v>135</v>
      </c>
      <c r="L219" s="60"/>
      <c r="M219" s="195" t="s">
        <v>79</v>
      </c>
      <c r="N219" s="196" t="s">
        <v>51</v>
      </c>
      <c r="O219" s="4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AR219" s="22" t="s">
        <v>86</v>
      </c>
      <c r="AT219" s="22" t="s">
        <v>131</v>
      </c>
      <c r="AU219" s="22" t="s">
        <v>89</v>
      </c>
      <c r="AY219" s="22" t="s">
        <v>129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22" t="s">
        <v>86</v>
      </c>
      <c r="BK219" s="199">
        <f>ROUND(I219*H219,2)</f>
        <v>0</v>
      </c>
      <c r="BL219" s="22" t="s">
        <v>86</v>
      </c>
      <c r="BM219" s="22" t="s">
        <v>273</v>
      </c>
    </row>
    <row r="220" spans="2:65" s="11" customFormat="1">
      <c r="B220" s="200"/>
      <c r="C220" s="201"/>
      <c r="D220" s="202" t="s">
        <v>138</v>
      </c>
      <c r="E220" s="203" t="s">
        <v>79</v>
      </c>
      <c r="F220" s="204" t="s">
        <v>179</v>
      </c>
      <c r="G220" s="201"/>
      <c r="H220" s="203" t="s">
        <v>79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138</v>
      </c>
      <c r="AU220" s="210" t="s">
        <v>89</v>
      </c>
      <c r="AV220" s="11" t="s">
        <v>86</v>
      </c>
      <c r="AW220" s="11" t="s">
        <v>43</v>
      </c>
      <c r="AX220" s="11" t="s">
        <v>81</v>
      </c>
      <c r="AY220" s="210" t="s">
        <v>129</v>
      </c>
    </row>
    <row r="221" spans="2:65" s="11" customFormat="1">
      <c r="B221" s="200"/>
      <c r="C221" s="201"/>
      <c r="D221" s="202" t="s">
        <v>138</v>
      </c>
      <c r="E221" s="203" t="s">
        <v>79</v>
      </c>
      <c r="F221" s="204" t="s">
        <v>274</v>
      </c>
      <c r="G221" s="201"/>
      <c r="H221" s="203" t="s">
        <v>79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138</v>
      </c>
      <c r="AU221" s="210" t="s">
        <v>89</v>
      </c>
      <c r="AV221" s="11" t="s">
        <v>86</v>
      </c>
      <c r="AW221" s="11" t="s">
        <v>43</v>
      </c>
      <c r="AX221" s="11" t="s">
        <v>81</v>
      </c>
      <c r="AY221" s="210" t="s">
        <v>129</v>
      </c>
    </row>
    <row r="222" spans="2:65" s="12" customFormat="1">
      <c r="B222" s="211"/>
      <c r="C222" s="212"/>
      <c r="D222" s="202" t="s">
        <v>138</v>
      </c>
      <c r="E222" s="213" t="s">
        <v>79</v>
      </c>
      <c r="F222" s="214" t="s">
        <v>275</v>
      </c>
      <c r="G222" s="212"/>
      <c r="H222" s="215">
        <v>85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138</v>
      </c>
      <c r="AU222" s="221" t="s">
        <v>89</v>
      </c>
      <c r="AV222" s="12" t="s">
        <v>89</v>
      </c>
      <c r="AW222" s="12" t="s">
        <v>43</v>
      </c>
      <c r="AX222" s="12" t="s">
        <v>86</v>
      </c>
      <c r="AY222" s="221" t="s">
        <v>129</v>
      </c>
    </row>
    <row r="223" spans="2:65" s="1" customFormat="1" ht="16.5" customHeight="1">
      <c r="B223" s="40"/>
      <c r="C223" s="222" t="s">
        <v>276</v>
      </c>
      <c r="D223" s="222" t="s">
        <v>170</v>
      </c>
      <c r="E223" s="223" t="s">
        <v>277</v>
      </c>
      <c r="F223" s="224" t="s">
        <v>278</v>
      </c>
      <c r="G223" s="225" t="s">
        <v>199</v>
      </c>
      <c r="H223" s="226">
        <v>89.25</v>
      </c>
      <c r="I223" s="227">
        <v>0</v>
      </c>
      <c r="J223" s="228">
        <f>ROUND(I223*H223,2)</f>
        <v>0</v>
      </c>
      <c r="K223" s="224" t="s">
        <v>235</v>
      </c>
      <c r="L223" s="229"/>
      <c r="M223" s="230" t="s">
        <v>79</v>
      </c>
      <c r="N223" s="231" t="s">
        <v>51</v>
      </c>
      <c r="O223" s="4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AR223" s="22" t="s">
        <v>89</v>
      </c>
      <c r="AT223" s="22" t="s">
        <v>170</v>
      </c>
      <c r="AU223" s="22" t="s">
        <v>89</v>
      </c>
      <c r="AY223" s="22" t="s">
        <v>129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22" t="s">
        <v>86</v>
      </c>
      <c r="BK223" s="199">
        <f>ROUND(I223*H223,2)</f>
        <v>0</v>
      </c>
      <c r="BL223" s="22" t="s">
        <v>86</v>
      </c>
      <c r="BM223" s="22" t="s">
        <v>279</v>
      </c>
    </row>
    <row r="224" spans="2:65" s="11" customFormat="1">
      <c r="B224" s="200"/>
      <c r="C224" s="201"/>
      <c r="D224" s="202" t="s">
        <v>138</v>
      </c>
      <c r="E224" s="203" t="s">
        <v>79</v>
      </c>
      <c r="F224" s="204" t="s">
        <v>179</v>
      </c>
      <c r="G224" s="201"/>
      <c r="H224" s="203" t="s">
        <v>79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138</v>
      </c>
      <c r="AU224" s="210" t="s">
        <v>89</v>
      </c>
      <c r="AV224" s="11" t="s">
        <v>86</v>
      </c>
      <c r="AW224" s="11" t="s">
        <v>43</v>
      </c>
      <c r="AX224" s="11" t="s">
        <v>81</v>
      </c>
      <c r="AY224" s="210" t="s">
        <v>129</v>
      </c>
    </row>
    <row r="225" spans="2:65" s="11" customFormat="1">
      <c r="B225" s="200"/>
      <c r="C225" s="201"/>
      <c r="D225" s="202" t="s">
        <v>138</v>
      </c>
      <c r="E225" s="203" t="s">
        <v>79</v>
      </c>
      <c r="F225" s="204" t="s">
        <v>280</v>
      </c>
      <c r="G225" s="201"/>
      <c r="H225" s="203" t="s">
        <v>79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138</v>
      </c>
      <c r="AU225" s="210" t="s">
        <v>89</v>
      </c>
      <c r="AV225" s="11" t="s">
        <v>86</v>
      </c>
      <c r="AW225" s="11" t="s">
        <v>43</v>
      </c>
      <c r="AX225" s="11" t="s">
        <v>81</v>
      </c>
      <c r="AY225" s="210" t="s">
        <v>129</v>
      </c>
    </row>
    <row r="226" spans="2:65" s="12" customFormat="1">
      <c r="B226" s="211"/>
      <c r="C226" s="212"/>
      <c r="D226" s="202" t="s">
        <v>138</v>
      </c>
      <c r="E226" s="213" t="s">
        <v>79</v>
      </c>
      <c r="F226" s="214" t="s">
        <v>281</v>
      </c>
      <c r="G226" s="212"/>
      <c r="H226" s="215">
        <v>89.25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138</v>
      </c>
      <c r="AU226" s="221" t="s">
        <v>89</v>
      </c>
      <c r="AV226" s="12" t="s">
        <v>89</v>
      </c>
      <c r="AW226" s="12" t="s">
        <v>43</v>
      </c>
      <c r="AX226" s="12" t="s">
        <v>86</v>
      </c>
      <c r="AY226" s="221" t="s">
        <v>129</v>
      </c>
    </row>
    <row r="227" spans="2:65" s="1" customFormat="1" ht="38.25" customHeight="1">
      <c r="B227" s="40"/>
      <c r="C227" s="188" t="s">
        <v>202</v>
      </c>
      <c r="D227" s="188" t="s">
        <v>131</v>
      </c>
      <c r="E227" s="189" t="s">
        <v>282</v>
      </c>
      <c r="F227" s="190" t="s">
        <v>283</v>
      </c>
      <c r="G227" s="191" t="s">
        <v>199</v>
      </c>
      <c r="H227" s="192">
        <v>50</v>
      </c>
      <c r="I227" s="193">
        <v>0</v>
      </c>
      <c r="J227" s="194">
        <f>ROUND(I227*H227,2)</f>
        <v>0</v>
      </c>
      <c r="K227" s="190" t="s">
        <v>135</v>
      </c>
      <c r="L227" s="60"/>
      <c r="M227" s="195" t="s">
        <v>79</v>
      </c>
      <c r="N227" s="196" t="s">
        <v>51</v>
      </c>
      <c r="O227" s="4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AR227" s="22" t="s">
        <v>86</v>
      </c>
      <c r="AT227" s="22" t="s">
        <v>131</v>
      </c>
      <c r="AU227" s="22" t="s">
        <v>89</v>
      </c>
      <c r="AY227" s="22" t="s">
        <v>129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22" t="s">
        <v>86</v>
      </c>
      <c r="BK227" s="199">
        <f>ROUND(I227*H227,2)</f>
        <v>0</v>
      </c>
      <c r="BL227" s="22" t="s">
        <v>86</v>
      </c>
      <c r="BM227" s="22" t="s">
        <v>284</v>
      </c>
    </row>
    <row r="228" spans="2:65" s="11" customFormat="1">
      <c r="B228" s="200"/>
      <c r="C228" s="201"/>
      <c r="D228" s="202" t="s">
        <v>138</v>
      </c>
      <c r="E228" s="203" t="s">
        <v>79</v>
      </c>
      <c r="F228" s="204" t="s">
        <v>154</v>
      </c>
      <c r="G228" s="201"/>
      <c r="H228" s="203" t="s">
        <v>79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138</v>
      </c>
      <c r="AU228" s="210" t="s">
        <v>89</v>
      </c>
      <c r="AV228" s="11" t="s">
        <v>86</v>
      </c>
      <c r="AW228" s="11" t="s">
        <v>43</v>
      </c>
      <c r="AX228" s="11" t="s">
        <v>81</v>
      </c>
      <c r="AY228" s="210" t="s">
        <v>129</v>
      </c>
    </row>
    <row r="229" spans="2:65" s="11" customFormat="1">
      <c r="B229" s="200"/>
      <c r="C229" s="201"/>
      <c r="D229" s="202" t="s">
        <v>138</v>
      </c>
      <c r="E229" s="203" t="s">
        <v>79</v>
      </c>
      <c r="F229" s="204" t="s">
        <v>139</v>
      </c>
      <c r="G229" s="201"/>
      <c r="H229" s="203" t="s">
        <v>79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138</v>
      </c>
      <c r="AU229" s="210" t="s">
        <v>89</v>
      </c>
      <c r="AV229" s="11" t="s">
        <v>86</v>
      </c>
      <c r="AW229" s="11" t="s">
        <v>43</v>
      </c>
      <c r="AX229" s="11" t="s">
        <v>81</v>
      </c>
      <c r="AY229" s="210" t="s">
        <v>129</v>
      </c>
    </row>
    <row r="230" spans="2:65" s="12" customFormat="1">
      <c r="B230" s="211"/>
      <c r="C230" s="212"/>
      <c r="D230" s="202" t="s">
        <v>138</v>
      </c>
      <c r="E230" s="213" t="s">
        <v>79</v>
      </c>
      <c r="F230" s="214" t="s">
        <v>285</v>
      </c>
      <c r="G230" s="212"/>
      <c r="H230" s="215">
        <v>50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138</v>
      </c>
      <c r="AU230" s="221" t="s">
        <v>89</v>
      </c>
      <c r="AV230" s="12" t="s">
        <v>89</v>
      </c>
      <c r="AW230" s="12" t="s">
        <v>43</v>
      </c>
      <c r="AX230" s="12" t="s">
        <v>86</v>
      </c>
      <c r="AY230" s="221" t="s">
        <v>129</v>
      </c>
    </row>
    <row r="231" spans="2:65" s="1" customFormat="1" ht="38.25" customHeight="1">
      <c r="B231" s="40"/>
      <c r="C231" s="188" t="s">
        <v>286</v>
      </c>
      <c r="D231" s="188" t="s">
        <v>131</v>
      </c>
      <c r="E231" s="189" t="s">
        <v>287</v>
      </c>
      <c r="F231" s="190" t="s">
        <v>288</v>
      </c>
      <c r="G231" s="191" t="s">
        <v>199</v>
      </c>
      <c r="H231" s="192">
        <v>105</v>
      </c>
      <c r="I231" s="193">
        <v>0</v>
      </c>
      <c r="J231" s="194">
        <f>ROUND(I231*H231,2)</f>
        <v>0</v>
      </c>
      <c r="K231" s="190" t="s">
        <v>135</v>
      </c>
      <c r="L231" s="60"/>
      <c r="M231" s="195" t="s">
        <v>79</v>
      </c>
      <c r="N231" s="196" t="s">
        <v>51</v>
      </c>
      <c r="O231" s="4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AR231" s="22" t="s">
        <v>86</v>
      </c>
      <c r="AT231" s="22" t="s">
        <v>131</v>
      </c>
      <c r="AU231" s="22" t="s">
        <v>89</v>
      </c>
      <c r="AY231" s="22" t="s">
        <v>129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22" t="s">
        <v>86</v>
      </c>
      <c r="BK231" s="199">
        <f>ROUND(I231*H231,2)</f>
        <v>0</v>
      </c>
      <c r="BL231" s="22" t="s">
        <v>86</v>
      </c>
      <c r="BM231" s="22" t="s">
        <v>289</v>
      </c>
    </row>
    <row r="232" spans="2:65" s="11" customFormat="1">
      <c r="B232" s="200"/>
      <c r="C232" s="201"/>
      <c r="D232" s="202" t="s">
        <v>138</v>
      </c>
      <c r="E232" s="203" t="s">
        <v>79</v>
      </c>
      <c r="F232" s="204" t="s">
        <v>179</v>
      </c>
      <c r="G232" s="201"/>
      <c r="H232" s="203" t="s">
        <v>79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138</v>
      </c>
      <c r="AU232" s="210" t="s">
        <v>89</v>
      </c>
      <c r="AV232" s="11" t="s">
        <v>86</v>
      </c>
      <c r="AW232" s="11" t="s">
        <v>43</v>
      </c>
      <c r="AX232" s="11" t="s">
        <v>81</v>
      </c>
      <c r="AY232" s="210" t="s">
        <v>129</v>
      </c>
    </row>
    <row r="233" spans="2:65" s="11" customFormat="1">
      <c r="B233" s="200"/>
      <c r="C233" s="201"/>
      <c r="D233" s="202" t="s">
        <v>138</v>
      </c>
      <c r="E233" s="203" t="s">
        <v>79</v>
      </c>
      <c r="F233" s="204" t="s">
        <v>290</v>
      </c>
      <c r="G233" s="201"/>
      <c r="H233" s="203" t="s">
        <v>79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138</v>
      </c>
      <c r="AU233" s="210" t="s">
        <v>89</v>
      </c>
      <c r="AV233" s="11" t="s">
        <v>86</v>
      </c>
      <c r="AW233" s="11" t="s">
        <v>43</v>
      </c>
      <c r="AX233" s="11" t="s">
        <v>81</v>
      </c>
      <c r="AY233" s="210" t="s">
        <v>129</v>
      </c>
    </row>
    <row r="234" spans="2:65" s="12" customFormat="1">
      <c r="B234" s="211"/>
      <c r="C234" s="212"/>
      <c r="D234" s="202" t="s">
        <v>138</v>
      </c>
      <c r="E234" s="213" t="s">
        <v>79</v>
      </c>
      <c r="F234" s="214" t="s">
        <v>291</v>
      </c>
      <c r="G234" s="212"/>
      <c r="H234" s="215">
        <v>105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138</v>
      </c>
      <c r="AU234" s="221" t="s">
        <v>89</v>
      </c>
      <c r="AV234" s="12" t="s">
        <v>89</v>
      </c>
      <c r="AW234" s="12" t="s">
        <v>43</v>
      </c>
      <c r="AX234" s="12" t="s">
        <v>86</v>
      </c>
      <c r="AY234" s="221" t="s">
        <v>129</v>
      </c>
    </row>
    <row r="235" spans="2:65" s="1" customFormat="1" ht="16.5" customHeight="1">
      <c r="B235" s="40"/>
      <c r="C235" s="222" t="s">
        <v>292</v>
      </c>
      <c r="D235" s="222" t="s">
        <v>170</v>
      </c>
      <c r="E235" s="223" t="s">
        <v>293</v>
      </c>
      <c r="F235" s="224" t="s">
        <v>294</v>
      </c>
      <c r="G235" s="225" t="s">
        <v>199</v>
      </c>
      <c r="H235" s="226">
        <v>110.25</v>
      </c>
      <c r="I235" s="227">
        <v>0</v>
      </c>
      <c r="J235" s="228">
        <f>ROUND(I235*H235,2)</f>
        <v>0</v>
      </c>
      <c r="K235" s="224" t="s">
        <v>235</v>
      </c>
      <c r="L235" s="229"/>
      <c r="M235" s="230" t="s">
        <v>79</v>
      </c>
      <c r="N235" s="231" t="s">
        <v>51</v>
      </c>
      <c r="O235" s="4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AR235" s="22" t="s">
        <v>89</v>
      </c>
      <c r="AT235" s="22" t="s">
        <v>170</v>
      </c>
      <c r="AU235" s="22" t="s">
        <v>89</v>
      </c>
      <c r="AY235" s="22" t="s">
        <v>129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22" t="s">
        <v>86</v>
      </c>
      <c r="BK235" s="199">
        <f>ROUND(I235*H235,2)</f>
        <v>0</v>
      </c>
      <c r="BL235" s="22" t="s">
        <v>86</v>
      </c>
      <c r="BM235" s="22" t="s">
        <v>295</v>
      </c>
    </row>
    <row r="236" spans="2:65" s="11" customFormat="1">
      <c r="B236" s="200"/>
      <c r="C236" s="201"/>
      <c r="D236" s="202" t="s">
        <v>138</v>
      </c>
      <c r="E236" s="203" t="s">
        <v>79</v>
      </c>
      <c r="F236" s="204" t="s">
        <v>179</v>
      </c>
      <c r="G236" s="201"/>
      <c r="H236" s="203" t="s">
        <v>79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138</v>
      </c>
      <c r="AU236" s="210" t="s">
        <v>89</v>
      </c>
      <c r="AV236" s="11" t="s">
        <v>86</v>
      </c>
      <c r="AW236" s="11" t="s">
        <v>43</v>
      </c>
      <c r="AX236" s="11" t="s">
        <v>81</v>
      </c>
      <c r="AY236" s="210" t="s">
        <v>129</v>
      </c>
    </row>
    <row r="237" spans="2:65" s="11" customFormat="1">
      <c r="B237" s="200"/>
      <c r="C237" s="201"/>
      <c r="D237" s="202" t="s">
        <v>138</v>
      </c>
      <c r="E237" s="203" t="s">
        <v>79</v>
      </c>
      <c r="F237" s="204" t="s">
        <v>296</v>
      </c>
      <c r="G237" s="201"/>
      <c r="H237" s="203" t="s">
        <v>79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138</v>
      </c>
      <c r="AU237" s="210" t="s">
        <v>89</v>
      </c>
      <c r="AV237" s="11" t="s">
        <v>86</v>
      </c>
      <c r="AW237" s="11" t="s">
        <v>43</v>
      </c>
      <c r="AX237" s="11" t="s">
        <v>81</v>
      </c>
      <c r="AY237" s="210" t="s">
        <v>129</v>
      </c>
    </row>
    <row r="238" spans="2:65" s="12" customFormat="1">
      <c r="B238" s="211"/>
      <c r="C238" s="212"/>
      <c r="D238" s="202" t="s">
        <v>138</v>
      </c>
      <c r="E238" s="213" t="s">
        <v>79</v>
      </c>
      <c r="F238" s="214" t="s">
        <v>297</v>
      </c>
      <c r="G238" s="212"/>
      <c r="H238" s="215">
        <v>110.25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138</v>
      </c>
      <c r="AU238" s="221" t="s">
        <v>89</v>
      </c>
      <c r="AV238" s="12" t="s">
        <v>89</v>
      </c>
      <c r="AW238" s="12" t="s">
        <v>43</v>
      </c>
      <c r="AX238" s="12" t="s">
        <v>86</v>
      </c>
      <c r="AY238" s="221" t="s">
        <v>129</v>
      </c>
    </row>
    <row r="239" spans="2:65" s="1" customFormat="1" ht="38.25" customHeight="1">
      <c r="B239" s="40"/>
      <c r="C239" s="188" t="s">
        <v>298</v>
      </c>
      <c r="D239" s="188" t="s">
        <v>131</v>
      </c>
      <c r="E239" s="189" t="s">
        <v>299</v>
      </c>
      <c r="F239" s="190" t="s">
        <v>300</v>
      </c>
      <c r="G239" s="191" t="s">
        <v>199</v>
      </c>
      <c r="H239" s="192">
        <v>55</v>
      </c>
      <c r="I239" s="193">
        <v>0</v>
      </c>
      <c r="J239" s="194">
        <f>ROUND(I239*H239,2)</f>
        <v>0</v>
      </c>
      <c r="K239" s="190" t="s">
        <v>135</v>
      </c>
      <c r="L239" s="60"/>
      <c r="M239" s="195" t="s">
        <v>79</v>
      </c>
      <c r="N239" s="196" t="s">
        <v>51</v>
      </c>
      <c r="O239" s="4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AR239" s="22" t="s">
        <v>86</v>
      </c>
      <c r="AT239" s="22" t="s">
        <v>131</v>
      </c>
      <c r="AU239" s="22" t="s">
        <v>89</v>
      </c>
      <c r="AY239" s="22" t="s">
        <v>129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22" t="s">
        <v>86</v>
      </c>
      <c r="BK239" s="199">
        <f>ROUND(I239*H239,2)</f>
        <v>0</v>
      </c>
      <c r="BL239" s="22" t="s">
        <v>86</v>
      </c>
      <c r="BM239" s="22" t="s">
        <v>301</v>
      </c>
    </row>
    <row r="240" spans="2:65" s="11" customFormat="1">
      <c r="B240" s="200"/>
      <c r="C240" s="201"/>
      <c r="D240" s="202" t="s">
        <v>138</v>
      </c>
      <c r="E240" s="203" t="s">
        <v>79</v>
      </c>
      <c r="F240" s="204" t="s">
        <v>179</v>
      </c>
      <c r="G240" s="201"/>
      <c r="H240" s="203" t="s">
        <v>79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138</v>
      </c>
      <c r="AU240" s="210" t="s">
        <v>89</v>
      </c>
      <c r="AV240" s="11" t="s">
        <v>86</v>
      </c>
      <c r="AW240" s="11" t="s">
        <v>43</v>
      </c>
      <c r="AX240" s="11" t="s">
        <v>81</v>
      </c>
      <c r="AY240" s="210" t="s">
        <v>129</v>
      </c>
    </row>
    <row r="241" spans="2:65" s="11" customFormat="1">
      <c r="B241" s="200"/>
      <c r="C241" s="201"/>
      <c r="D241" s="202" t="s">
        <v>138</v>
      </c>
      <c r="E241" s="203" t="s">
        <v>79</v>
      </c>
      <c r="F241" s="204" t="s">
        <v>302</v>
      </c>
      <c r="G241" s="201"/>
      <c r="H241" s="203" t="s">
        <v>79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138</v>
      </c>
      <c r="AU241" s="210" t="s">
        <v>89</v>
      </c>
      <c r="AV241" s="11" t="s">
        <v>86</v>
      </c>
      <c r="AW241" s="11" t="s">
        <v>43</v>
      </c>
      <c r="AX241" s="11" t="s">
        <v>81</v>
      </c>
      <c r="AY241" s="210" t="s">
        <v>129</v>
      </c>
    </row>
    <row r="242" spans="2:65" s="12" customFormat="1">
      <c r="B242" s="211"/>
      <c r="C242" s="212"/>
      <c r="D242" s="202" t="s">
        <v>138</v>
      </c>
      <c r="E242" s="213" t="s">
        <v>79</v>
      </c>
      <c r="F242" s="214" t="s">
        <v>303</v>
      </c>
      <c r="G242" s="212"/>
      <c r="H242" s="215">
        <v>55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138</v>
      </c>
      <c r="AU242" s="221" t="s">
        <v>89</v>
      </c>
      <c r="AV242" s="12" t="s">
        <v>89</v>
      </c>
      <c r="AW242" s="12" t="s">
        <v>43</v>
      </c>
      <c r="AX242" s="12" t="s">
        <v>86</v>
      </c>
      <c r="AY242" s="221" t="s">
        <v>129</v>
      </c>
    </row>
    <row r="243" spans="2:65" s="1" customFormat="1" ht="16.5" customHeight="1">
      <c r="B243" s="40"/>
      <c r="C243" s="222" t="s">
        <v>304</v>
      </c>
      <c r="D243" s="222" t="s">
        <v>170</v>
      </c>
      <c r="E243" s="223" t="s">
        <v>305</v>
      </c>
      <c r="F243" s="224" t="s">
        <v>306</v>
      </c>
      <c r="G243" s="225" t="s">
        <v>199</v>
      </c>
      <c r="H243" s="226">
        <v>57.75</v>
      </c>
      <c r="I243" s="227">
        <v>0</v>
      </c>
      <c r="J243" s="228">
        <f>ROUND(I243*H243,2)</f>
        <v>0</v>
      </c>
      <c r="K243" s="224" t="s">
        <v>235</v>
      </c>
      <c r="L243" s="229"/>
      <c r="M243" s="230" t="s">
        <v>79</v>
      </c>
      <c r="N243" s="231" t="s">
        <v>51</v>
      </c>
      <c r="O243" s="4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AR243" s="22" t="s">
        <v>89</v>
      </c>
      <c r="AT243" s="22" t="s">
        <v>170</v>
      </c>
      <c r="AU243" s="22" t="s">
        <v>89</v>
      </c>
      <c r="AY243" s="22" t="s">
        <v>129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22" t="s">
        <v>86</v>
      </c>
      <c r="BK243" s="199">
        <f>ROUND(I243*H243,2)</f>
        <v>0</v>
      </c>
      <c r="BL243" s="22" t="s">
        <v>86</v>
      </c>
      <c r="BM243" s="22" t="s">
        <v>307</v>
      </c>
    </row>
    <row r="244" spans="2:65" s="11" customFormat="1">
      <c r="B244" s="200"/>
      <c r="C244" s="201"/>
      <c r="D244" s="202" t="s">
        <v>138</v>
      </c>
      <c r="E244" s="203" t="s">
        <v>79</v>
      </c>
      <c r="F244" s="204" t="s">
        <v>179</v>
      </c>
      <c r="G244" s="201"/>
      <c r="H244" s="203" t="s">
        <v>79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138</v>
      </c>
      <c r="AU244" s="210" t="s">
        <v>89</v>
      </c>
      <c r="AV244" s="11" t="s">
        <v>86</v>
      </c>
      <c r="AW244" s="11" t="s">
        <v>43</v>
      </c>
      <c r="AX244" s="11" t="s">
        <v>81</v>
      </c>
      <c r="AY244" s="210" t="s">
        <v>129</v>
      </c>
    </row>
    <row r="245" spans="2:65" s="11" customFormat="1">
      <c r="B245" s="200"/>
      <c r="C245" s="201"/>
      <c r="D245" s="202" t="s">
        <v>138</v>
      </c>
      <c r="E245" s="203" t="s">
        <v>79</v>
      </c>
      <c r="F245" s="204" t="s">
        <v>308</v>
      </c>
      <c r="G245" s="201"/>
      <c r="H245" s="203" t="s">
        <v>79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138</v>
      </c>
      <c r="AU245" s="210" t="s">
        <v>89</v>
      </c>
      <c r="AV245" s="11" t="s">
        <v>86</v>
      </c>
      <c r="AW245" s="11" t="s">
        <v>43</v>
      </c>
      <c r="AX245" s="11" t="s">
        <v>81</v>
      </c>
      <c r="AY245" s="210" t="s">
        <v>129</v>
      </c>
    </row>
    <row r="246" spans="2:65" s="12" customFormat="1">
      <c r="B246" s="211"/>
      <c r="C246" s="212"/>
      <c r="D246" s="202" t="s">
        <v>138</v>
      </c>
      <c r="E246" s="213" t="s">
        <v>79</v>
      </c>
      <c r="F246" s="214" t="s">
        <v>309</v>
      </c>
      <c r="G246" s="212"/>
      <c r="H246" s="215">
        <v>57.75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138</v>
      </c>
      <c r="AU246" s="221" t="s">
        <v>89</v>
      </c>
      <c r="AV246" s="12" t="s">
        <v>89</v>
      </c>
      <c r="AW246" s="12" t="s">
        <v>43</v>
      </c>
      <c r="AX246" s="12" t="s">
        <v>86</v>
      </c>
      <c r="AY246" s="221" t="s">
        <v>129</v>
      </c>
    </row>
    <row r="247" spans="2:65" s="10" customFormat="1" ht="29.85" customHeight="1">
      <c r="B247" s="172"/>
      <c r="C247" s="173"/>
      <c r="D247" s="174" t="s">
        <v>80</v>
      </c>
      <c r="E247" s="186" t="s">
        <v>310</v>
      </c>
      <c r="F247" s="186" t="s">
        <v>311</v>
      </c>
      <c r="G247" s="173"/>
      <c r="H247" s="173"/>
      <c r="I247" s="176"/>
      <c r="J247" s="187">
        <f>BK247</f>
        <v>0</v>
      </c>
      <c r="K247" s="173"/>
      <c r="L247" s="178"/>
      <c r="M247" s="179"/>
      <c r="N247" s="180"/>
      <c r="O247" s="180"/>
      <c r="P247" s="181">
        <f>SUM(P248:P479)</f>
        <v>0</v>
      </c>
      <c r="Q247" s="180"/>
      <c r="R247" s="181">
        <f>SUM(R248:R479)</f>
        <v>7.9839468800000013</v>
      </c>
      <c r="S247" s="180"/>
      <c r="T247" s="182">
        <f>SUM(T248:T479)</f>
        <v>0</v>
      </c>
      <c r="AR247" s="183" t="s">
        <v>150</v>
      </c>
      <c r="AT247" s="184" t="s">
        <v>80</v>
      </c>
      <c r="AU247" s="184" t="s">
        <v>86</v>
      </c>
      <c r="AY247" s="183" t="s">
        <v>129</v>
      </c>
      <c r="BK247" s="185">
        <f>SUM(BK248:BK479)</f>
        <v>0</v>
      </c>
    </row>
    <row r="248" spans="2:65" s="1" customFormat="1" ht="25.5" customHeight="1">
      <c r="B248" s="40"/>
      <c r="C248" s="188" t="s">
        <v>312</v>
      </c>
      <c r="D248" s="188" t="s">
        <v>131</v>
      </c>
      <c r="E248" s="189" t="s">
        <v>313</v>
      </c>
      <c r="F248" s="190" t="s">
        <v>314</v>
      </c>
      <c r="G248" s="191" t="s">
        <v>199</v>
      </c>
      <c r="H248" s="192">
        <v>4</v>
      </c>
      <c r="I248" s="193">
        <v>0</v>
      </c>
      <c r="J248" s="194">
        <f>ROUND(I248*H248,2)</f>
        <v>0</v>
      </c>
      <c r="K248" s="190" t="s">
        <v>135</v>
      </c>
      <c r="L248" s="60"/>
      <c r="M248" s="195" t="s">
        <v>79</v>
      </c>
      <c r="N248" s="196" t="s">
        <v>51</v>
      </c>
      <c r="O248" s="4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AR248" s="22" t="s">
        <v>86</v>
      </c>
      <c r="AT248" s="22" t="s">
        <v>131</v>
      </c>
      <c r="AU248" s="22" t="s">
        <v>89</v>
      </c>
      <c r="AY248" s="22" t="s">
        <v>129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22" t="s">
        <v>86</v>
      </c>
      <c r="BK248" s="199">
        <f>ROUND(I248*H248,2)</f>
        <v>0</v>
      </c>
      <c r="BL248" s="22" t="s">
        <v>86</v>
      </c>
      <c r="BM248" s="22" t="s">
        <v>315</v>
      </c>
    </row>
    <row r="249" spans="2:65" s="11" customFormat="1">
      <c r="B249" s="200"/>
      <c r="C249" s="201"/>
      <c r="D249" s="202" t="s">
        <v>138</v>
      </c>
      <c r="E249" s="203" t="s">
        <v>79</v>
      </c>
      <c r="F249" s="204" t="s">
        <v>179</v>
      </c>
      <c r="G249" s="201"/>
      <c r="H249" s="203" t="s">
        <v>79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138</v>
      </c>
      <c r="AU249" s="210" t="s">
        <v>89</v>
      </c>
      <c r="AV249" s="11" t="s">
        <v>86</v>
      </c>
      <c r="AW249" s="11" t="s">
        <v>43</v>
      </c>
      <c r="AX249" s="11" t="s">
        <v>81</v>
      </c>
      <c r="AY249" s="210" t="s">
        <v>129</v>
      </c>
    </row>
    <row r="250" spans="2:65" s="11" customFormat="1">
      <c r="B250" s="200"/>
      <c r="C250" s="201"/>
      <c r="D250" s="202" t="s">
        <v>138</v>
      </c>
      <c r="E250" s="203" t="s">
        <v>79</v>
      </c>
      <c r="F250" s="204" t="s">
        <v>180</v>
      </c>
      <c r="G250" s="201"/>
      <c r="H250" s="203" t="s">
        <v>79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138</v>
      </c>
      <c r="AU250" s="210" t="s">
        <v>89</v>
      </c>
      <c r="AV250" s="11" t="s">
        <v>86</v>
      </c>
      <c r="AW250" s="11" t="s">
        <v>43</v>
      </c>
      <c r="AX250" s="11" t="s">
        <v>81</v>
      </c>
      <c r="AY250" s="210" t="s">
        <v>129</v>
      </c>
    </row>
    <row r="251" spans="2:65" s="12" customFormat="1">
      <c r="B251" s="211"/>
      <c r="C251" s="212"/>
      <c r="D251" s="202" t="s">
        <v>138</v>
      </c>
      <c r="E251" s="213" t="s">
        <v>79</v>
      </c>
      <c r="F251" s="214" t="s">
        <v>316</v>
      </c>
      <c r="G251" s="212"/>
      <c r="H251" s="215">
        <v>4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138</v>
      </c>
      <c r="AU251" s="221" t="s">
        <v>89</v>
      </c>
      <c r="AV251" s="12" t="s">
        <v>89</v>
      </c>
      <c r="AW251" s="12" t="s">
        <v>43</v>
      </c>
      <c r="AX251" s="12" t="s">
        <v>86</v>
      </c>
      <c r="AY251" s="221" t="s">
        <v>129</v>
      </c>
    </row>
    <row r="252" spans="2:65" s="1" customFormat="1" ht="25.5" customHeight="1">
      <c r="B252" s="40"/>
      <c r="C252" s="188" t="s">
        <v>317</v>
      </c>
      <c r="D252" s="188" t="s">
        <v>131</v>
      </c>
      <c r="E252" s="189" t="s">
        <v>318</v>
      </c>
      <c r="F252" s="190" t="s">
        <v>319</v>
      </c>
      <c r="G252" s="191" t="s">
        <v>177</v>
      </c>
      <c r="H252" s="192">
        <v>18</v>
      </c>
      <c r="I252" s="193">
        <v>0</v>
      </c>
      <c r="J252" s="194">
        <f>ROUND(I252*H252,2)</f>
        <v>0</v>
      </c>
      <c r="K252" s="190" t="s">
        <v>135</v>
      </c>
      <c r="L252" s="60"/>
      <c r="M252" s="195" t="s">
        <v>79</v>
      </c>
      <c r="N252" s="196" t="s">
        <v>51</v>
      </c>
      <c r="O252" s="4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AR252" s="22" t="s">
        <v>86</v>
      </c>
      <c r="AT252" s="22" t="s">
        <v>131</v>
      </c>
      <c r="AU252" s="22" t="s">
        <v>89</v>
      </c>
      <c r="AY252" s="22" t="s">
        <v>129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22" t="s">
        <v>86</v>
      </c>
      <c r="BK252" s="199">
        <f>ROUND(I252*H252,2)</f>
        <v>0</v>
      </c>
      <c r="BL252" s="22" t="s">
        <v>86</v>
      </c>
      <c r="BM252" s="22" t="s">
        <v>320</v>
      </c>
    </row>
    <row r="253" spans="2:65" s="11" customFormat="1">
      <c r="B253" s="200"/>
      <c r="C253" s="201"/>
      <c r="D253" s="202" t="s">
        <v>138</v>
      </c>
      <c r="E253" s="203" t="s">
        <v>79</v>
      </c>
      <c r="F253" s="204" t="s">
        <v>179</v>
      </c>
      <c r="G253" s="201"/>
      <c r="H253" s="203" t="s">
        <v>79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138</v>
      </c>
      <c r="AU253" s="210" t="s">
        <v>89</v>
      </c>
      <c r="AV253" s="11" t="s">
        <v>86</v>
      </c>
      <c r="AW253" s="11" t="s">
        <v>43</v>
      </c>
      <c r="AX253" s="11" t="s">
        <v>81</v>
      </c>
      <c r="AY253" s="210" t="s">
        <v>129</v>
      </c>
    </row>
    <row r="254" spans="2:65" s="11" customFormat="1">
      <c r="B254" s="200"/>
      <c r="C254" s="201"/>
      <c r="D254" s="202" t="s">
        <v>138</v>
      </c>
      <c r="E254" s="203" t="s">
        <v>79</v>
      </c>
      <c r="F254" s="204" t="s">
        <v>321</v>
      </c>
      <c r="G254" s="201"/>
      <c r="H254" s="203" t="s">
        <v>79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138</v>
      </c>
      <c r="AU254" s="210" t="s">
        <v>89</v>
      </c>
      <c r="AV254" s="11" t="s">
        <v>86</v>
      </c>
      <c r="AW254" s="11" t="s">
        <v>43</v>
      </c>
      <c r="AX254" s="11" t="s">
        <v>81</v>
      </c>
      <c r="AY254" s="210" t="s">
        <v>129</v>
      </c>
    </row>
    <row r="255" spans="2:65" s="12" customFormat="1">
      <c r="B255" s="211"/>
      <c r="C255" s="212"/>
      <c r="D255" s="202" t="s">
        <v>138</v>
      </c>
      <c r="E255" s="213" t="s">
        <v>79</v>
      </c>
      <c r="F255" s="214" t="s">
        <v>322</v>
      </c>
      <c r="G255" s="212"/>
      <c r="H255" s="215">
        <v>18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138</v>
      </c>
      <c r="AU255" s="221" t="s">
        <v>89</v>
      </c>
      <c r="AV255" s="12" t="s">
        <v>89</v>
      </c>
      <c r="AW255" s="12" t="s">
        <v>43</v>
      </c>
      <c r="AX255" s="12" t="s">
        <v>86</v>
      </c>
      <c r="AY255" s="221" t="s">
        <v>129</v>
      </c>
    </row>
    <row r="256" spans="2:65" s="1" customFormat="1" ht="16.5" customHeight="1">
      <c r="B256" s="40"/>
      <c r="C256" s="222" t="s">
        <v>323</v>
      </c>
      <c r="D256" s="222" t="s">
        <v>170</v>
      </c>
      <c r="E256" s="223" t="s">
        <v>324</v>
      </c>
      <c r="F256" s="224" t="s">
        <v>325</v>
      </c>
      <c r="G256" s="225" t="s">
        <v>177</v>
      </c>
      <c r="H256" s="226">
        <v>18</v>
      </c>
      <c r="I256" s="227">
        <v>0</v>
      </c>
      <c r="J256" s="228">
        <f>ROUND(I256*H256,2)</f>
        <v>0</v>
      </c>
      <c r="K256" s="224" t="s">
        <v>235</v>
      </c>
      <c r="L256" s="229"/>
      <c r="M256" s="230" t="s">
        <v>79</v>
      </c>
      <c r="N256" s="231" t="s">
        <v>51</v>
      </c>
      <c r="O256" s="41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AR256" s="22" t="s">
        <v>89</v>
      </c>
      <c r="AT256" s="22" t="s">
        <v>170</v>
      </c>
      <c r="AU256" s="22" t="s">
        <v>89</v>
      </c>
      <c r="AY256" s="22" t="s">
        <v>129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22" t="s">
        <v>86</v>
      </c>
      <c r="BK256" s="199">
        <f>ROUND(I256*H256,2)</f>
        <v>0</v>
      </c>
      <c r="BL256" s="22" t="s">
        <v>86</v>
      </c>
      <c r="BM256" s="22" t="s">
        <v>326</v>
      </c>
    </row>
    <row r="257" spans="2:65" s="11" customFormat="1">
      <c r="B257" s="200"/>
      <c r="C257" s="201"/>
      <c r="D257" s="202" t="s">
        <v>138</v>
      </c>
      <c r="E257" s="203" t="s">
        <v>79</v>
      </c>
      <c r="F257" s="204" t="s">
        <v>179</v>
      </c>
      <c r="G257" s="201"/>
      <c r="H257" s="203" t="s">
        <v>79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138</v>
      </c>
      <c r="AU257" s="210" t="s">
        <v>89</v>
      </c>
      <c r="AV257" s="11" t="s">
        <v>86</v>
      </c>
      <c r="AW257" s="11" t="s">
        <v>43</v>
      </c>
      <c r="AX257" s="11" t="s">
        <v>81</v>
      </c>
      <c r="AY257" s="210" t="s">
        <v>129</v>
      </c>
    </row>
    <row r="258" spans="2:65" s="11" customFormat="1">
      <c r="B258" s="200"/>
      <c r="C258" s="201"/>
      <c r="D258" s="202" t="s">
        <v>138</v>
      </c>
      <c r="E258" s="203" t="s">
        <v>79</v>
      </c>
      <c r="F258" s="204" t="s">
        <v>321</v>
      </c>
      <c r="G258" s="201"/>
      <c r="H258" s="203" t="s">
        <v>79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138</v>
      </c>
      <c r="AU258" s="210" t="s">
        <v>89</v>
      </c>
      <c r="AV258" s="11" t="s">
        <v>86</v>
      </c>
      <c r="AW258" s="11" t="s">
        <v>43</v>
      </c>
      <c r="AX258" s="11" t="s">
        <v>81</v>
      </c>
      <c r="AY258" s="210" t="s">
        <v>129</v>
      </c>
    </row>
    <row r="259" spans="2:65" s="12" customFormat="1">
      <c r="B259" s="211"/>
      <c r="C259" s="212"/>
      <c r="D259" s="202" t="s">
        <v>138</v>
      </c>
      <c r="E259" s="213" t="s">
        <v>79</v>
      </c>
      <c r="F259" s="214" t="s">
        <v>322</v>
      </c>
      <c r="G259" s="212"/>
      <c r="H259" s="215">
        <v>18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138</v>
      </c>
      <c r="AU259" s="221" t="s">
        <v>89</v>
      </c>
      <c r="AV259" s="12" t="s">
        <v>89</v>
      </c>
      <c r="AW259" s="12" t="s">
        <v>43</v>
      </c>
      <c r="AX259" s="12" t="s">
        <v>86</v>
      </c>
      <c r="AY259" s="221" t="s">
        <v>129</v>
      </c>
    </row>
    <row r="260" spans="2:65" s="1" customFormat="1" ht="38.25" customHeight="1">
      <c r="B260" s="40"/>
      <c r="C260" s="188" t="s">
        <v>327</v>
      </c>
      <c r="D260" s="188" t="s">
        <v>131</v>
      </c>
      <c r="E260" s="189" t="s">
        <v>328</v>
      </c>
      <c r="F260" s="190" t="s">
        <v>329</v>
      </c>
      <c r="G260" s="191" t="s">
        <v>177</v>
      </c>
      <c r="H260" s="192">
        <v>127</v>
      </c>
      <c r="I260" s="193">
        <v>0</v>
      </c>
      <c r="J260" s="194">
        <f>ROUND(I260*H260,2)</f>
        <v>0</v>
      </c>
      <c r="K260" s="190" t="s">
        <v>135</v>
      </c>
      <c r="L260" s="60"/>
      <c r="M260" s="195" t="s">
        <v>79</v>
      </c>
      <c r="N260" s="196" t="s">
        <v>51</v>
      </c>
      <c r="O260" s="4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AR260" s="22" t="s">
        <v>86</v>
      </c>
      <c r="AT260" s="22" t="s">
        <v>131</v>
      </c>
      <c r="AU260" s="22" t="s">
        <v>89</v>
      </c>
      <c r="AY260" s="22" t="s">
        <v>129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22" t="s">
        <v>86</v>
      </c>
      <c r="BK260" s="199">
        <f>ROUND(I260*H260,2)</f>
        <v>0</v>
      </c>
      <c r="BL260" s="22" t="s">
        <v>86</v>
      </c>
      <c r="BM260" s="22" t="s">
        <v>330</v>
      </c>
    </row>
    <row r="261" spans="2:65" s="11" customFormat="1">
      <c r="B261" s="200"/>
      <c r="C261" s="201"/>
      <c r="D261" s="202" t="s">
        <v>138</v>
      </c>
      <c r="E261" s="203" t="s">
        <v>79</v>
      </c>
      <c r="F261" s="204" t="s">
        <v>179</v>
      </c>
      <c r="G261" s="201"/>
      <c r="H261" s="203" t="s">
        <v>79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138</v>
      </c>
      <c r="AU261" s="210" t="s">
        <v>89</v>
      </c>
      <c r="AV261" s="11" t="s">
        <v>86</v>
      </c>
      <c r="AW261" s="11" t="s">
        <v>43</v>
      </c>
      <c r="AX261" s="11" t="s">
        <v>81</v>
      </c>
      <c r="AY261" s="210" t="s">
        <v>129</v>
      </c>
    </row>
    <row r="262" spans="2:65" s="11" customFormat="1">
      <c r="B262" s="200"/>
      <c r="C262" s="201"/>
      <c r="D262" s="202" t="s">
        <v>138</v>
      </c>
      <c r="E262" s="203" t="s">
        <v>79</v>
      </c>
      <c r="F262" s="204" t="s">
        <v>331</v>
      </c>
      <c r="G262" s="201"/>
      <c r="H262" s="203" t="s">
        <v>79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138</v>
      </c>
      <c r="AU262" s="210" t="s">
        <v>89</v>
      </c>
      <c r="AV262" s="11" t="s">
        <v>86</v>
      </c>
      <c r="AW262" s="11" t="s">
        <v>43</v>
      </c>
      <c r="AX262" s="11" t="s">
        <v>81</v>
      </c>
      <c r="AY262" s="210" t="s">
        <v>129</v>
      </c>
    </row>
    <row r="263" spans="2:65" s="12" customFormat="1">
      <c r="B263" s="211"/>
      <c r="C263" s="212"/>
      <c r="D263" s="202" t="s">
        <v>138</v>
      </c>
      <c r="E263" s="213" t="s">
        <v>79</v>
      </c>
      <c r="F263" s="214" t="s">
        <v>332</v>
      </c>
      <c r="G263" s="212"/>
      <c r="H263" s="215">
        <v>124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138</v>
      </c>
      <c r="AU263" s="221" t="s">
        <v>89</v>
      </c>
      <c r="AV263" s="12" t="s">
        <v>89</v>
      </c>
      <c r="AW263" s="12" t="s">
        <v>43</v>
      </c>
      <c r="AX263" s="12" t="s">
        <v>81</v>
      </c>
      <c r="AY263" s="221" t="s">
        <v>129</v>
      </c>
    </row>
    <row r="264" spans="2:65" s="11" customFormat="1">
      <c r="B264" s="200"/>
      <c r="C264" s="201"/>
      <c r="D264" s="202" t="s">
        <v>138</v>
      </c>
      <c r="E264" s="203" t="s">
        <v>79</v>
      </c>
      <c r="F264" s="204" t="s">
        <v>333</v>
      </c>
      <c r="G264" s="201"/>
      <c r="H264" s="203" t="s">
        <v>79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138</v>
      </c>
      <c r="AU264" s="210" t="s">
        <v>89</v>
      </c>
      <c r="AV264" s="11" t="s">
        <v>86</v>
      </c>
      <c r="AW264" s="11" t="s">
        <v>43</v>
      </c>
      <c r="AX264" s="11" t="s">
        <v>81</v>
      </c>
      <c r="AY264" s="210" t="s">
        <v>129</v>
      </c>
    </row>
    <row r="265" spans="2:65" s="12" customFormat="1">
      <c r="B265" s="211"/>
      <c r="C265" s="212"/>
      <c r="D265" s="202" t="s">
        <v>138</v>
      </c>
      <c r="E265" s="213" t="s">
        <v>79</v>
      </c>
      <c r="F265" s="214" t="s">
        <v>334</v>
      </c>
      <c r="G265" s="212"/>
      <c r="H265" s="215">
        <v>3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138</v>
      </c>
      <c r="AU265" s="221" t="s">
        <v>89</v>
      </c>
      <c r="AV265" s="12" t="s">
        <v>89</v>
      </c>
      <c r="AW265" s="12" t="s">
        <v>43</v>
      </c>
      <c r="AX265" s="12" t="s">
        <v>81</v>
      </c>
      <c r="AY265" s="221" t="s">
        <v>129</v>
      </c>
    </row>
    <row r="266" spans="2:65" s="13" customFormat="1">
      <c r="B266" s="232"/>
      <c r="C266" s="233"/>
      <c r="D266" s="202" t="s">
        <v>138</v>
      </c>
      <c r="E266" s="234" t="s">
        <v>79</v>
      </c>
      <c r="F266" s="235" t="s">
        <v>231</v>
      </c>
      <c r="G266" s="233"/>
      <c r="H266" s="236">
        <v>127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138</v>
      </c>
      <c r="AU266" s="242" t="s">
        <v>89</v>
      </c>
      <c r="AV266" s="13" t="s">
        <v>136</v>
      </c>
      <c r="AW266" s="13" t="s">
        <v>43</v>
      </c>
      <c r="AX266" s="13" t="s">
        <v>86</v>
      </c>
      <c r="AY266" s="242" t="s">
        <v>129</v>
      </c>
    </row>
    <row r="267" spans="2:65" s="1" customFormat="1" ht="25.5" customHeight="1">
      <c r="B267" s="40"/>
      <c r="C267" s="188" t="s">
        <v>335</v>
      </c>
      <c r="D267" s="188" t="s">
        <v>131</v>
      </c>
      <c r="E267" s="189" t="s">
        <v>336</v>
      </c>
      <c r="F267" s="190" t="s">
        <v>337</v>
      </c>
      <c r="G267" s="191" t="s">
        <v>177</v>
      </c>
      <c r="H267" s="192">
        <v>8</v>
      </c>
      <c r="I267" s="193">
        <v>0</v>
      </c>
      <c r="J267" s="194">
        <f>ROUND(I267*H267,2)</f>
        <v>0</v>
      </c>
      <c r="K267" s="190" t="s">
        <v>135</v>
      </c>
      <c r="L267" s="60"/>
      <c r="M267" s="195" t="s">
        <v>79</v>
      </c>
      <c r="N267" s="196" t="s">
        <v>51</v>
      </c>
      <c r="O267" s="4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AR267" s="22" t="s">
        <v>86</v>
      </c>
      <c r="AT267" s="22" t="s">
        <v>131</v>
      </c>
      <c r="AU267" s="22" t="s">
        <v>89</v>
      </c>
      <c r="AY267" s="22" t="s">
        <v>129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22" t="s">
        <v>86</v>
      </c>
      <c r="BK267" s="199">
        <f>ROUND(I267*H267,2)</f>
        <v>0</v>
      </c>
      <c r="BL267" s="22" t="s">
        <v>86</v>
      </c>
      <c r="BM267" s="22" t="s">
        <v>338</v>
      </c>
    </row>
    <row r="268" spans="2:65" s="11" customFormat="1">
      <c r="B268" s="200"/>
      <c r="C268" s="201"/>
      <c r="D268" s="202" t="s">
        <v>138</v>
      </c>
      <c r="E268" s="203" t="s">
        <v>79</v>
      </c>
      <c r="F268" s="204" t="s">
        <v>191</v>
      </c>
      <c r="G268" s="201"/>
      <c r="H268" s="203" t="s">
        <v>79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138</v>
      </c>
      <c r="AU268" s="210" t="s">
        <v>89</v>
      </c>
      <c r="AV268" s="11" t="s">
        <v>86</v>
      </c>
      <c r="AW268" s="11" t="s">
        <v>43</v>
      </c>
      <c r="AX268" s="11" t="s">
        <v>81</v>
      </c>
      <c r="AY268" s="210" t="s">
        <v>129</v>
      </c>
    </row>
    <row r="269" spans="2:65" s="11" customFormat="1">
      <c r="B269" s="200"/>
      <c r="C269" s="201"/>
      <c r="D269" s="202" t="s">
        <v>138</v>
      </c>
      <c r="E269" s="203" t="s">
        <v>79</v>
      </c>
      <c r="F269" s="204" t="s">
        <v>339</v>
      </c>
      <c r="G269" s="201"/>
      <c r="H269" s="203" t="s">
        <v>79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138</v>
      </c>
      <c r="AU269" s="210" t="s">
        <v>89</v>
      </c>
      <c r="AV269" s="11" t="s">
        <v>86</v>
      </c>
      <c r="AW269" s="11" t="s">
        <v>43</v>
      </c>
      <c r="AX269" s="11" t="s">
        <v>81</v>
      </c>
      <c r="AY269" s="210" t="s">
        <v>129</v>
      </c>
    </row>
    <row r="270" spans="2:65" s="12" customFormat="1">
      <c r="B270" s="211"/>
      <c r="C270" s="212"/>
      <c r="D270" s="202" t="s">
        <v>138</v>
      </c>
      <c r="E270" s="213" t="s">
        <v>79</v>
      </c>
      <c r="F270" s="214" t="s">
        <v>183</v>
      </c>
      <c r="G270" s="212"/>
      <c r="H270" s="215">
        <v>8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138</v>
      </c>
      <c r="AU270" s="221" t="s">
        <v>89</v>
      </c>
      <c r="AV270" s="12" t="s">
        <v>89</v>
      </c>
      <c r="AW270" s="12" t="s">
        <v>43</v>
      </c>
      <c r="AX270" s="12" t="s">
        <v>86</v>
      </c>
      <c r="AY270" s="221" t="s">
        <v>129</v>
      </c>
    </row>
    <row r="271" spans="2:65" s="1" customFormat="1" ht="16.5" customHeight="1">
      <c r="B271" s="40"/>
      <c r="C271" s="222" t="s">
        <v>340</v>
      </c>
      <c r="D271" s="222" t="s">
        <v>170</v>
      </c>
      <c r="E271" s="223" t="s">
        <v>341</v>
      </c>
      <c r="F271" s="224" t="s">
        <v>342</v>
      </c>
      <c r="G271" s="225" t="s">
        <v>177</v>
      </c>
      <c r="H271" s="226">
        <v>8</v>
      </c>
      <c r="I271" s="227">
        <v>0</v>
      </c>
      <c r="J271" s="228">
        <f>ROUND(I271*H271,2)</f>
        <v>0</v>
      </c>
      <c r="K271" s="224" t="s">
        <v>135</v>
      </c>
      <c r="L271" s="229"/>
      <c r="M271" s="230" t="s">
        <v>79</v>
      </c>
      <c r="N271" s="231" t="s">
        <v>51</v>
      </c>
      <c r="O271" s="41"/>
      <c r="P271" s="197">
        <f>O271*H271</f>
        <v>0</v>
      </c>
      <c r="Q271" s="197">
        <v>2.0000000000000001E-4</v>
      </c>
      <c r="R271" s="197">
        <f>Q271*H271</f>
        <v>1.6000000000000001E-3</v>
      </c>
      <c r="S271" s="197">
        <v>0</v>
      </c>
      <c r="T271" s="198">
        <f>S271*H271</f>
        <v>0</v>
      </c>
      <c r="AR271" s="22" t="s">
        <v>89</v>
      </c>
      <c r="AT271" s="22" t="s">
        <v>170</v>
      </c>
      <c r="AU271" s="22" t="s">
        <v>89</v>
      </c>
      <c r="AY271" s="22" t="s">
        <v>129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22" t="s">
        <v>86</v>
      </c>
      <c r="BK271" s="199">
        <f>ROUND(I271*H271,2)</f>
        <v>0</v>
      </c>
      <c r="BL271" s="22" t="s">
        <v>86</v>
      </c>
      <c r="BM271" s="22" t="s">
        <v>343</v>
      </c>
    </row>
    <row r="272" spans="2:65" s="11" customFormat="1">
      <c r="B272" s="200"/>
      <c r="C272" s="201"/>
      <c r="D272" s="202" t="s">
        <v>138</v>
      </c>
      <c r="E272" s="203" t="s">
        <v>79</v>
      </c>
      <c r="F272" s="204" t="s">
        <v>191</v>
      </c>
      <c r="G272" s="201"/>
      <c r="H272" s="203" t="s">
        <v>79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138</v>
      </c>
      <c r="AU272" s="210" t="s">
        <v>89</v>
      </c>
      <c r="AV272" s="11" t="s">
        <v>86</v>
      </c>
      <c r="AW272" s="11" t="s">
        <v>43</v>
      </c>
      <c r="AX272" s="11" t="s">
        <v>81</v>
      </c>
      <c r="AY272" s="210" t="s">
        <v>129</v>
      </c>
    </row>
    <row r="273" spans="2:65" s="11" customFormat="1">
      <c r="B273" s="200"/>
      <c r="C273" s="201"/>
      <c r="D273" s="202" t="s">
        <v>138</v>
      </c>
      <c r="E273" s="203" t="s">
        <v>79</v>
      </c>
      <c r="F273" s="204" t="s">
        <v>339</v>
      </c>
      <c r="G273" s="201"/>
      <c r="H273" s="203" t="s">
        <v>79</v>
      </c>
      <c r="I273" s="205"/>
      <c r="J273" s="201"/>
      <c r="K273" s="201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138</v>
      </c>
      <c r="AU273" s="210" t="s">
        <v>89</v>
      </c>
      <c r="AV273" s="11" t="s">
        <v>86</v>
      </c>
      <c r="AW273" s="11" t="s">
        <v>43</v>
      </c>
      <c r="AX273" s="11" t="s">
        <v>81</v>
      </c>
      <c r="AY273" s="210" t="s">
        <v>129</v>
      </c>
    </row>
    <row r="274" spans="2:65" s="12" customFormat="1">
      <c r="B274" s="211"/>
      <c r="C274" s="212"/>
      <c r="D274" s="202" t="s">
        <v>138</v>
      </c>
      <c r="E274" s="213" t="s">
        <v>79</v>
      </c>
      <c r="F274" s="214" t="s">
        <v>183</v>
      </c>
      <c r="G274" s="212"/>
      <c r="H274" s="215">
        <v>8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138</v>
      </c>
      <c r="AU274" s="221" t="s">
        <v>89</v>
      </c>
      <c r="AV274" s="12" t="s">
        <v>89</v>
      </c>
      <c r="AW274" s="12" t="s">
        <v>43</v>
      </c>
      <c r="AX274" s="12" t="s">
        <v>86</v>
      </c>
      <c r="AY274" s="221" t="s">
        <v>129</v>
      </c>
    </row>
    <row r="275" spans="2:65" s="1" customFormat="1" ht="16.5" customHeight="1">
      <c r="B275" s="40"/>
      <c r="C275" s="188" t="s">
        <v>344</v>
      </c>
      <c r="D275" s="188" t="s">
        <v>131</v>
      </c>
      <c r="E275" s="189" t="s">
        <v>345</v>
      </c>
      <c r="F275" s="190" t="s">
        <v>346</v>
      </c>
      <c r="G275" s="191" t="s">
        <v>177</v>
      </c>
      <c r="H275" s="192">
        <v>120</v>
      </c>
      <c r="I275" s="193">
        <v>0</v>
      </c>
      <c r="J275" s="194">
        <f>ROUND(I275*H275,2)</f>
        <v>0</v>
      </c>
      <c r="K275" s="190" t="s">
        <v>135</v>
      </c>
      <c r="L275" s="60"/>
      <c r="M275" s="195" t="s">
        <v>79</v>
      </c>
      <c r="N275" s="196" t="s">
        <v>51</v>
      </c>
      <c r="O275" s="4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AR275" s="22" t="s">
        <v>86</v>
      </c>
      <c r="AT275" s="22" t="s">
        <v>131</v>
      </c>
      <c r="AU275" s="22" t="s">
        <v>89</v>
      </c>
      <c r="AY275" s="22" t="s">
        <v>129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22" t="s">
        <v>86</v>
      </c>
      <c r="BK275" s="199">
        <f>ROUND(I275*H275,2)</f>
        <v>0</v>
      </c>
      <c r="BL275" s="22" t="s">
        <v>86</v>
      </c>
      <c r="BM275" s="22" t="s">
        <v>347</v>
      </c>
    </row>
    <row r="276" spans="2:65" s="11" customFormat="1">
      <c r="B276" s="200"/>
      <c r="C276" s="201"/>
      <c r="D276" s="202" t="s">
        <v>138</v>
      </c>
      <c r="E276" s="203" t="s">
        <v>79</v>
      </c>
      <c r="F276" s="204" t="s">
        <v>222</v>
      </c>
      <c r="G276" s="201"/>
      <c r="H276" s="203" t="s">
        <v>79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138</v>
      </c>
      <c r="AU276" s="210" t="s">
        <v>89</v>
      </c>
      <c r="AV276" s="11" t="s">
        <v>86</v>
      </c>
      <c r="AW276" s="11" t="s">
        <v>43</v>
      </c>
      <c r="AX276" s="11" t="s">
        <v>81</v>
      </c>
      <c r="AY276" s="210" t="s">
        <v>129</v>
      </c>
    </row>
    <row r="277" spans="2:65" s="11" customFormat="1">
      <c r="B277" s="200"/>
      <c r="C277" s="201"/>
      <c r="D277" s="202" t="s">
        <v>138</v>
      </c>
      <c r="E277" s="203" t="s">
        <v>79</v>
      </c>
      <c r="F277" s="204" t="s">
        <v>223</v>
      </c>
      <c r="G277" s="201"/>
      <c r="H277" s="203" t="s">
        <v>79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138</v>
      </c>
      <c r="AU277" s="210" t="s">
        <v>89</v>
      </c>
      <c r="AV277" s="11" t="s">
        <v>86</v>
      </c>
      <c r="AW277" s="11" t="s">
        <v>43</v>
      </c>
      <c r="AX277" s="11" t="s">
        <v>81</v>
      </c>
      <c r="AY277" s="210" t="s">
        <v>129</v>
      </c>
    </row>
    <row r="278" spans="2:65" s="12" customFormat="1">
      <c r="B278" s="211"/>
      <c r="C278" s="212"/>
      <c r="D278" s="202" t="s">
        <v>138</v>
      </c>
      <c r="E278" s="213" t="s">
        <v>79</v>
      </c>
      <c r="F278" s="214" t="s">
        <v>348</v>
      </c>
      <c r="G278" s="212"/>
      <c r="H278" s="215">
        <v>20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138</v>
      </c>
      <c r="AU278" s="221" t="s">
        <v>89</v>
      </c>
      <c r="AV278" s="12" t="s">
        <v>89</v>
      </c>
      <c r="AW278" s="12" t="s">
        <v>43</v>
      </c>
      <c r="AX278" s="12" t="s">
        <v>81</v>
      </c>
      <c r="AY278" s="221" t="s">
        <v>129</v>
      </c>
    </row>
    <row r="279" spans="2:65" s="11" customFormat="1">
      <c r="B279" s="200"/>
      <c r="C279" s="201"/>
      <c r="D279" s="202" t="s">
        <v>138</v>
      </c>
      <c r="E279" s="203" t="s">
        <v>79</v>
      </c>
      <c r="F279" s="204" t="s">
        <v>224</v>
      </c>
      <c r="G279" s="201"/>
      <c r="H279" s="203" t="s">
        <v>79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138</v>
      </c>
      <c r="AU279" s="210" t="s">
        <v>89</v>
      </c>
      <c r="AV279" s="11" t="s">
        <v>86</v>
      </c>
      <c r="AW279" s="11" t="s">
        <v>43</v>
      </c>
      <c r="AX279" s="11" t="s">
        <v>81</v>
      </c>
      <c r="AY279" s="210" t="s">
        <v>129</v>
      </c>
    </row>
    <row r="280" spans="2:65" s="12" customFormat="1">
      <c r="B280" s="211"/>
      <c r="C280" s="212"/>
      <c r="D280" s="202" t="s">
        <v>138</v>
      </c>
      <c r="E280" s="213" t="s">
        <v>79</v>
      </c>
      <c r="F280" s="214" t="s">
        <v>349</v>
      </c>
      <c r="G280" s="212"/>
      <c r="H280" s="215">
        <v>10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138</v>
      </c>
      <c r="AU280" s="221" t="s">
        <v>89</v>
      </c>
      <c r="AV280" s="12" t="s">
        <v>89</v>
      </c>
      <c r="AW280" s="12" t="s">
        <v>43</v>
      </c>
      <c r="AX280" s="12" t="s">
        <v>81</v>
      </c>
      <c r="AY280" s="221" t="s">
        <v>129</v>
      </c>
    </row>
    <row r="281" spans="2:65" s="11" customFormat="1">
      <c r="B281" s="200"/>
      <c r="C281" s="201"/>
      <c r="D281" s="202" t="s">
        <v>138</v>
      </c>
      <c r="E281" s="203" t="s">
        <v>79</v>
      </c>
      <c r="F281" s="204" t="s">
        <v>225</v>
      </c>
      <c r="G281" s="201"/>
      <c r="H281" s="203" t="s">
        <v>79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138</v>
      </c>
      <c r="AU281" s="210" t="s">
        <v>89</v>
      </c>
      <c r="AV281" s="11" t="s">
        <v>86</v>
      </c>
      <c r="AW281" s="11" t="s">
        <v>43</v>
      </c>
      <c r="AX281" s="11" t="s">
        <v>81</v>
      </c>
      <c r="AY281" s="210" t="s">
        <v>129</v>
      </c>
    </row>
    <row r="282" spans="2:65" s="12" customFormat="1">
      <c r="B282" s="211"/>
      <c r="C282" s="212"/>
      <c r="D282" s="202" t="s">
        <v>138</v>
      </c>
      <c r="E282" s="213" t="s">
        <v>79</v>
      </c>
      <c r="F282" s="214" t="s">
        <v>348</v>
      </c>
      <c r="G282" s="212"/>
      <c r="H282" s="215">
        <v>20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138</v>
      </c>
      <c r="AU282" s="221" t="s">
        <v>89</v>
      </c>
      <c r="AV282" s="12" t="s">
        <v>89</v>
      </c>
      <c r="AW282" s="12" t="s">
        <v>43</v>
      </c>
      <c r="AX282" s="12" t="s">
        <v>81</v>
      </c>
      <c r="AY282" s="221" t="s">
        <v>129</v>
      </c>
    </row>
    <row r="283" spans="2:65" s="11" customFormat="1">
      <c r="B283" s="200"/>
      <c r="C283" s="201"/>
      <c r="D283" s="202" t="s">
        <v>138</v>
      </c>
      <c r="E283" s="203" t="s">
        <v>79</v>
      </c>
      <c r="F283" s="204" t="s">
        <v>226</v>
      </c>
      <c r="G283" s="201"/>
      <c r="H283" s="203" t="s">
        <v>79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138</v>
      </c>
      <c r="AU283" s="210" t="s">
        <v>89</v>
      </c>
      <c r="AV283" s="11" t="s">
        <v>86</v>
      </c>
      <c r="AW283" s="11" t="s">
        <v>43</v>
      </c>
      <c r="AX283" s="11" t="s">
        <v>81</v>
      </c>
      <c r="AY283" s="210" t="s">
        <v>129</v>
      </c>
    </row>
    <row r="284" spans="2:65" s="12" customFormat="1">
      <c r="B284" s="211"/>
      <c r="C284" s="212"/>
      <c r="D284" s="202" t="s">
        <v>138</v>
      </c>
      <c r="E284" s="213" t="s">
        <v>79</v>
      </c>
      <c r="F284" s="214" t="s">
        <v>349</v>
      </c>
      <c r="G284" s="212"/>
      <c r="H284" s="215">
        <v>10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138</v>
      </c>
      <c r="AU284" s="221" t="s">
        <v>89</v>
      </c>
      <c r="AV284" s="12" t="s">
        <v>89</v>
      </c>
      <c r="AW284" s="12" t="s">
        <v>43</v>
      </c>
      <c r="AX284" s="12" t="s">
        <v>81</v>
      </c>
      <c r="AY284" s="221" t="s">
        <v>129</v>
      </c>
    </row>
    <row r="285" spans="2:65" s="11" customFormat="1">
      <c r="B285" s="200"/>
      <c r="C285" s="201"/>
      <c r="D285" s="202" t="s">
        <v>138</v>
      </c>
      <c r="E285" s="203" t="s">
        <v>79</v>
      </c>
      <c r="F285" s="204" t="s">
        <v>227</v>
      </c>
      <c r="G285" s="201"/>
      <c r="H285" s="203" t="s">
        <v>79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138</v>
      </c>
      <c r="AU285" s="210" t="s">
        <v>89</v>
      </c>
      <c r="AV285" s="11" t="s">
        <v>86</v>
      </c>
      <c r="AW285" s="11" t="s">
        <v>43</v>
      </c>
      <c r="AX285" s="11" t="s">
        <v>81</v>
      </c>
      <c r="AY285" s="210" t="s">
        <v>129</v>
      </c>
    </row>
    <row r="286" spans="2:65" s="12" customFormat="1">
      <c r="B286" s="211"/>
      <c r="C286" s="212"/>
      <c r="D286" s="202" t="s">
        <v>138</v>
      </c>
      <c r="E286" s="213" t="s">
        <v>79</v>
      </c>
      <c r="F286" s="214" t="s">
        <v>348</v>
      </c>
      <c r="G286" s="212"/>
      <c r="H286" s="215">
        <v>20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138</v>
      </c>
      <c r="AU286" s="221" t="s">
        <v>89</v>
      </c>
      <c r="AV286" s="12" t="s">
        <v>89</v>
      </c>
      <c r="AW286" s="12" t="s">
        <v>43</v>
      </c>
      <c r="AX286" s="12" t="s">
        <v>81</v>
      </c>
      <c r="AY286" s="221" t="s">
        <v>129</v>
      </c>
    </row>
    <row r="287" spans="2:65" s="11" customFormat="1">
      <c r="B287" s="200"/>
      <c r="C287" s="201"/>
      <c r="D287" s="202" t="s">
        <v>138</v>
      </c>
      <c r="E287" s="203" t="s">
        <v>79</v>
      </c>
      <c r="F287" s="204" t="s">
        <v>228</v>
      </c>
      <c r="G287" s="201"/>
      <c r="H287" s="203" t="s">
        <v>79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138</v>
      </c>
      <c r="AU287" s="210" t="s">
        <v>89</v>
      </c>
      <c r="AV287" s="11" t="s">
        <v>86</v>
      </c>
      <c r="AW287" s="11" t="s">
        <v>43</v>
      </c>
      <c r="AX287" s="11" t="s">
        <v>81</v>
      </c>
      <c r="AY287" s="210" t="s">
        <v>129</v>
      </c>
    </row>
    <row r="288" spans="2:65" s="12" customFormat="1">
      <c r="B288" s="211"/>
      <c r="C288" s="212"/>
      <c r="D288" s="202" t="s">
        <v>138</v>
      </c>
      <c r="E288" s="213" t="s">
        <v>79</v>
      </c>
      <c r="F288" s="214" t="s">
        <v>349</v>
      </c>
      <c r="G288" s="212"/>
      <c r="H288" s="215">
        <v>10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138</v>
      </c>
      <c r="AU288" s="221" t="s">
        <v>89</v>
      </c>
      <c r="AV288" s="12" t="s">
        <v>89</v>
      </c>
      <c r="AW288" s="12" t="s">
        <v>43</v>
      </c>
      <c r="AX288" s="12" t="s">
        <v>81</v>
      </c>
      <c r="AY288" s="221" t="s">
        <v>129</v>
      </c>
    </row>
    <row r="289" spans="2:65" s="11" customFormat="1">
      <c r="B289" s="200"/>
      <c r="C289" s="201"/>
      <c r="D289" s="202" t="s">
        <v>138</v>
      </c>
      <c r="E289" s="203" t="s">
        <v>79</v>
      </c>
      <c r="F289" s="204" t="s">
        <v>229</v>
      </c>
      <c r="G289" s="201"/>
      <c r="H289" s="203" t="s">
        <v>79</v>
      </c>
      <c r="I289" s="205"/>
      <c r="J289" s="201"/>
      <c r="K289" s="201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138</v>
      </c>
      <c r="AU289" s="210" t="s">
        <v>89</v>
      </c>
      <c r="AV289" s="11" t="s">
        <v>86</v>
      </c>
      <c r="AW289" s="11" t="s">
        <v>43</v>
      </c>
      <c r="AX289" s="11" t="s">
        <v>81</v>
      </c>
      <c r="AY289" s="210" t="s">
        <v>129</v>
      </c>
    </row>
    <row r="290" spans="2:65" s="12" customFormat="1">
      <c r="B290" s="211"/>
      <c r="C290" s="212"/>
      <c r="D290" s="202" t="s">
        <v>138</v>
      </c>
      <c r="E290" s="213" t="s">
        <v>79</v>
      </c>
      <c r="F290" s="214" t="s">
        <v>348</v>
      </c>
      <c r="G290" s="212"/>
      <c r="H290" s="215">
        <v>20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138</v>
      </c>
      <c r="AU290" s="221" t="s">
        <v>89</v>
      </c>
      <c r="AV290" s="12" t="s">
        <v>89</v>
      </c>
      <c r="AW290" s="12" t="s">
        <v>43</v>
      </c>
      <c r="AX290" s="12" t="s">
        <v>81</v>
      </c>
      <c r="AY290" s="221" t="s">
        <v>129</v>
      </c>
    </row>
    <row r="291" spans="2:65" s="11" customFormat="1">
      <c r="B291" s="200"/>
      <c r="C291" s="201"/>
      <c r="D291" s="202" t="s">
        <v>138</v>
      </c>
      <c r="E291" s="203" t="s">
        <v>79</v>
      </c>
      <c r="F291" s="204" t="s">
        <v>230</v>
      </c>
      <c r="G291" s="201"/>
      <c r="H291" s="203" t="s">
        <v>79</v>
      </c>
      <c r="I291" s="205"/>
      <c r="J291" s="201"/>
      <c r="K291" s="201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138</v>
      </c>
      <c r="AU291" s="210" t="s">
        <v>89</v>
      </c>
      <c r="AV291" s="11" t="s">
        <v>86</v>
      </c>
      <c r="AW291" s="11" t="s">
        <v>43</v>
      </c>
      <c r="AX291" s="11" t="s">
        <v>81</v>
      </c>
      <c r="AY291" s="210" t="s">
        <v>129</v>
      </c>
    </row>
    <row r="292" spans="2:65" s="12" customFormat="1">
      <c r="B292" s="211"/>
      <c r="C292" s="212"/>
      <c r="D292" s="202" t="s">
        <v>138</v>
      </c>
      <c r="E292" s="213" t="s">
        <v>79</v>
      </c>
      <c r="F292" s="214" t="s">
        <v>349</v>
      </c>
      <c r="G292" s="212"/>
      <c r="H292" s="215">
        <v>10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138</v>
      </c>
      <c r="AU292" s="221" t="s">
        <v>89</v>
      </c>
      <c r="AV292" s="12" t="s">
        <v>89</v>
      </c>
      <c r="AW292" s="12" t="s">
        <v>43</v>
      </c>
      <c r="AX292" s="12" t="s">
        <v>81</v>
      </c>
      <c r="AY292" s="221" t="s">
        <v>129</v>
      </c>
    </row>
    <row r="293" spans="2:65" s="13" customFormat="1">
      <c r="B293" s="232"/>
      <c r="C293" s="233"/>
      <c r="D293" s="202" t="s">
        <v>138</v>
      </c>
      <c r="E293" s="234" t="s">
        <v>79</v>
      </c>
      <c r="F293" s="235" t="s">
        <v>231</v>
      </c>
      <c r="G293" s="233"/>
      <c r="H293" s="236">
        <v>120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138</v>
      </c>
      <c r="AU293" s="242" t="s">
        <v>89</v>
      </c>
      <c r="AV293" s="13" t="s">
        <v>136</v>
      </c>
      <c r="AW293" s="13" t="s">
        <v>43</v>
      </c>
      <c r="AX293" s="13" t="s">
        <v>86</v>
      </c>
      <c r="AY293" s="242" t="s">
        <v>129</v>
      </c>
    </row>
    <row r="294" spans="2:65" s="1" customFormat="1" ht="51" customHeight="1">
      <c r="B294" s="40"/>
      <c r="C294" s="188" t="s">
        <v>350</v>
      </c>
      <c r="D294" s="188" t="s">
        <v>131</v>
      </c>
      <c r="E294" s="189" t="s">
        <v>351</v>
      </c>
      <c r="F294" s="190" t="s">
        <v>352</v>
      </c>
      <c r="G294" s="191" t="s">
        <v>177</v>
      </c>
      <c r="H294" s="192">
        <v>2</v>
      </c>
      <c r="I294" s="193">
        <v>0</v>
      </c>
      <c r="J294" s="194">
        <f>ROUND(I294*H294,2)</f>
        <v>0</v>
      </c>
      <c r="K294" s="190" t="s">
        <v>135</v>
      </c>
      <c r="L294" s="60"/>
      <c r="M294" s="195" t="s">
        <v>79</v>
      </c>
      <c r="N294" s="196" t="s">
        <v>51</v>
      </c>
      <c r="O294" s="4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AR294" s="22" t="s">
        <v>86</v>
      </c>
      <c r="AT294" s="22" t="s">
        <v>131</v>
      </c>
      <c r="AU294" s="22" t="s">
        <v>89</v>
      </c>
      <c r="AY294" s="22" t="s">
        <v>129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22" t="s">
        <v>86</v>
      </c>
      <c r="BK294" s="199">
        <f>ROUND(I294*H294,2)</f>
        <v>0</v>
      </c>
      <c r="BL294" s="22" t="s">
        <v>86</v>
      </c>
      <c r="BM294" s="22" t="s">
        <v>353</v>
      </c>
    </row>
    <row r="295" spans="2:65" s="11" customFormat="1">
      <c r="B295" s="200"/>
      <c r="C295" s="201"/>
      <c r="D295" s="202" t="s">
        <v>138</v>
      </c>
      <c r="E295" s="203" t="s">
        <v>79</v>
      </c>
      <c r="F295" s="204" t="s">
        <v>179</v>
      </c>
      <c r="G295" s="201"/>
      <c r="H295" s="203" t="s">
        <v>79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138</v>
      </c>
      <c r="AU295" s="210" t="s">
        <v>89</v>
      </c>
      <c r="AV295" s="11" t="s">
        <v>86</v>
      </c>
      <c r="AW295" s="11" t="s">
        <v>43</v>
      </c>
      <c r="AX295" s="11" t="s">
        <v>81</v>
      </c>
      <c r="AY295" s="210" t="s">
        <v>129</v>
      </c>
    </row>
    <row r="296" spans="2:65" s="11" customFormat="1">
      <c r="B296" s="200"/>
      <c r="C296" s="201"/>
      <c r="D296" s="202" t="s">
        <v>138</v>
      </c>
      <c r="E296" s="203" t="s">
        <v>79</v>
      </c>
      <c r="F296" s="204" t="s">
        <v>354</v>
      </c>
      <c r="G296" s="201"/>
      <c r="H296" s="203" t="s">
        <v>79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138</v>
      </c>
      <c r="AU296" s="210" t="s">
        <v>89</v>
      </c>
      <c r="AV296" s="11" t="s">
        <v>86</v>
      </c>
      <c r="AW296" s="11" t="s">
        <v>43</v>
      </c>
      <c r="AX296" s="11" t="s">
        <v>81</v>
      </c>
      <c r="AY296" s="210" t="s">
        <v>129</v>
      </c>
    </row>
    <row r="297" spans="2:65" s="12" customFormat="1">
      <c r="B297" s="211"/>
      <c r="C297" s="212"/>
      <c r="D297" s="202" t="s">
        <v>138</v>
      </c>
      <c r="E297" s="213" t="s">
        <v>79</v>
      </c>
      <c r="F297" s="214" t="s">
        <v>355</v>
      </c>
      <c r="G297" s="212"/>
      <c r="H297" s="215">
        <v>2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138</v>
      </c>
      <c r="AU297" s="221" t="s">
        <v>89</v>
      </c>
      <c r="AV297" s="12" t="s">
        <v>89</v>
      </c>
      <c r="AW297" s="12" t="s">
        <v>43</v>
      </c>
      <c r="AX297" s="12" t="s">
        <v>86</v>
      </c>
      <c r="AY297" s="221" t="s">
        <v>129</v>
      </c>
    </row>
    <row r="298" spans="2:65" s="1" customFormat="1" ht="25.5" customHeight="1">
      <c r="B298" s="40"/>
      <c r="C298" s="188" t="s">
        <v>356</v>
      </c>
      <c r="D298" s="188" t="s">
        <v>131</v>
      </c>
      <c r="E298" s="189" t="s">
        <v>357</v>
      </c>
      <c r="F298" s="190" t="s">
        <v>358</v>
      </c>
      <c r="G298" s="191" t="s">
        <v>177</v>
      </c>
      <c r="H298" s="192">
        <v>2</v>
      </c>
      <c r="I298" s="193">
        <v>0</v>
      </c>
      <c r="J298" s="194">
        <f>ROUND(I298*H298,2)</f>
        <v>0</v>
      </c>
      <c r="K298" s="190" t="s">
        <v>135</v>
      </c>
      <c r="L298" s="60"/>
      <c r="M298" s="195" t="s">
        <v>79</v>
      </c>
      <c r="N298" s="196" t="s">
        <v>51</v>
      </c>
      <c r="O298" s="4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AR298" s="22" t="s">
        <v>86</v>
      </c>
      <c r="AT298" s="22" t="s">
        <v>131</v>
      </c>
      <c r="AU298" s="22" t="s">
        <v>89</v>
      </c>
      <c r="AY298" s="22" t="s">
        <v>129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22" t="s">
        <v>86</v>
      </c>
      <c r="BK298" s="199">
        <f>ROUND(I298*H298,2)</f>
        <v>0</v>
      </c>
      <c r="BL298" s="22" t="s">
        <v>86</v>
      </c>
      <c r="BM298" s="22" t="s">
        <v>359</v>
      </c>
    </row>
    <row r="299" spans="2:65" s="11" customFormat="1">
      <c r="B299" s="200"/>
      <c r="C299" s="201"/>
      <c r="D299" s="202" t="s">
        <v>138</v>
      </c>
      <c r="E299" s="203" t="s">
        <v>79</v>
      </c>
      <c r="F299" s="204" t="s">
        <v>179</v>
      </c>
      <c r="G299" s="201"/>
      <c r="H299" s="203" t="s">
        <v>79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138</v>
      </c>
      <c r="AU299" s="210" t="s">
        <v>89</v>
      </c>
      <c r="AV299" s="11" t="s">
        <v>86</v>
      </c>
      <c r="AW299" s="11" t="s">
        <v>43</v>
      </c>
      <c r="AX299" s="11" t="s">
        <v>81</v>
      </c>
      <c r="AY299" s="210" t="s">
        <v>129</v>
      </c>
    </row>
    <row r="300" spans="2:65" s="11" customFormat="1">
      <c r="B300" s="200"/>
      <c r="C300" s="201"/>
      <c r="D300" s="202" t="s">
        <v>138</v>
      </c>
      <c r="E300" s="203" t="s">
        <v>79</v>
      </c>
      <c r="F300" s="204" t="s">
        <v>354</v>
      </c>
      <c r="G300" s="201"/>
      <c r="H300" s="203" t="s">
        <v>79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138</v>
      </c>
      <c r="AU300" s="210" t="s">
        <v>89</v>
      </c>
      <c r="AV300" s="11" t="s">
        <v>86</v>
      </c>
      <c r="AW300" s="11" t="s">
        <v>43</v>
      </c>
      <c r="AX300" s="11" t="s">
        <v>81</v>
      </c>
      <c r="AY300" s="210" t="s">
        <v>129</v>
      </c>
    </row>
    <row r="301" spans="2:65" s="12" customFormat="1">
      <c r="B301" s="211"/>
      <c r="C301" s="212"/>
      <c r="D301" s="202" t="s">
        <v>138</v>
      </c>
      <c r="E301" s="213" t="s">
        <v>79</v>
      </c>
      <c r="F301" s="214" t="s">
        <v>355</v>
      </c>
      <c r="G301" s="212"/>
      <c r="H301" s="215">
        <v>2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138</v>
      </c>
      <c r="AU301" s="221" t="s">
        <v>89</v>
      </c>
      <c r="AV301" s="12" t="s">
        <v>89</v>
      </c>
      <c r="AW301" s="12" t="s">
        <v>43</v>
      </c>
      <c r="AX301" s="12" t="s">
        <v>86</v>
      </c>
      <c r="AY301" s="221" t="s">
        <v>129</v>
      </c>
    </row>
    <row r="302" spans="2:65" s="1" customFormat="1" ht="16.5" customHeight="1">
      <c r="B302" s="40"/>
      <c r="C302" s="222" t="s">
        <v>360</v>
      </c>
      <c r="D302" s="222" t="s">
        <v>170</v>
      </c>
      <c r="E302" s="223" t="s">
        <v>361</v>
      </c>
      <c r="F302" s="224" t="s">
        <v>362</v>
      </c>
      <c r="G302" s="225" t="s">
        <v>199</v>
      </c>
      <c r="H302" s="226">
        <v>0.2</v>
      </c>
      <c r="I302" s="227">
        <v>0</v>
      </c>
      <c r="J302" s="228">
        <f>ROUND(I302*H302,2)</f>
        <v>0</v>
      </c>
      <c r="K302" s="224" t="s">
        <v>135</v>
      </c>
      <c r="L302" s="229"/>
      <c r="M302" s="230" t="s">
        <v>79</v>
      </c>
      <c r="N302" s="231" t="s">
        <v>51</v>
      </c>
      <c r="O302" s="41"/>
      <c r="P302" s="197">
        <f>O302*H302</f>
        <v>0</v>
      </c>
      <c r="Q302" s="197">
        <v>8.0000000000000007E-5</v>
      </c>
      <c r="R302" s="197">
        <f>Q302*H302</f>
        <v>1.6000000000000003E-5</v>
      </c>
      <c r="S302" s="197">
        <v>0</v>
      </c>
      <c r="T302" s="198">
        <f>S302*H302</f>
        <v>0</v>
      </c>
      <c r="AR302" s="22" t="s">
        <v>89</v>
      </c>
      <c r="AT302" s="22" t="s">
        <v>170</v>
      </c>
      <c r="AU302" s="22" t="s">
        <v>89</v>
      </c>
      <c r="AY302" s="22" t="s">
        <v>129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22" t="s">
        <v>86</v>
      </c>
      <c r="BK302" s="199">
        <f>ROUND(I302*H302,2)</f>
        <v>0</v>
      </c>
      <c r="BL302" s="22" t="s">
        <v>86</v>
      </c>
      <c r="BM302" s="22" t="s">
        <v>363</v>
      </c>
    </row>
    <row r="303" spans="2:65" s="11" customFormat="1">
      <c r="B303" s="200"/>
      <c r="C303" s="201"/>
      <c r="D303" s="202" t="s">
        <v>138</v>
      </c>
      <c r="E303" s="203" t="s">
        <v>79</v>
      </c>
      <c r="F303" s="204" t="s">
        <v>179</v>
      </c>
      <c r="G303" s="201"/>
      <c r="H303" s="203" t="s">
        <v>79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138</v>
      </c>
      <c r="AU303" s="210" t="s">
        <v>89</v>
      </c>
      <c r="AV303" s="11" t="s">
        <v>86</v>
      </c>
      <c r="AW303" s="11" t="s">
        <v>43</v>
      </c>
      <c r="AX303" s="11" t="s">
        <v>81</v>
      </c>
      <c r="AY303" s="210" t="s">
        <v>129</v>
      </c>
    </row>
    <row r="304" spans="2:65" s="11" customFormat="1">
      <c r="B304" s="200"/>
      <c r="C304" s="201"/>
      <c r="D304" s="202" t="s">
        <v>138</v>
      </c>
      <c r="E304" s="203" t="s">
        <v>79</v>
      </c>
      <c r="F304" s="204" t="s">
        <v>354</v>
      </c>
      <c r="G304" s="201"/>
      <c r="H304" s="203" t="s">
        <v>79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138</v>
      </c>
      <c r="AU304" s="210" t="s">
        <v>89</v>
      </c>
      <c r="AV304" s="11" t="s">
        <v>86</v>
      </c>
      <c r="AW304" s="11" t="s">
        <v>43</v>
      </c>
      <c r="AX304" s="11" t="s">
        <v>81</v>
      </c>
      <c r="AY304" s="210" t="s">
        <v>129</v>
      </c>
    </row>
    <row r="305" spans="2:65" s="12" customFormat="1">
      <c r="B305" s="211"/>
      <c r="C305" s="212"/>
      <c r="D305" s="202" t="s">
        <v>138</v>
      </c>
      <c r="E305" s="213" t="s">
        <v>79</v>
      </c>
      <c r="F305" s="214" t="s">
        <v>364</v>
      </c>
      <c r="G305" s="212"/>
      <c r="H305" s="215">
        <v>0.2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138</v>
      </c>
      <c r="AU305" s="221" t="s">
        <v>89</v>
      </c>
      <c r="AV305" s="12" t="s">
        <v>89</v>
      </c>
      <c r="AW305" s="12" t="s">
        <v>43</v>
      </c>
      <c r="AX305" s="12" t="s">
        <v>86</v>
      </c>
      <c r="AY305" s="221" t="s">
        <v>129</v>
      </c>
    </row>
    <row r="306" spans="2:65" s="1" customFormat="1" ht="51" customHeight="1">
      <c r="B306" s="40"/>
      <c r="C306" s="188" t="s">
        <v>365</v>
      </c>
      <c r="D306" s="188" t="s">
        <v>131</v>
      </c>
      <c r="E306" s="189" t="s">
        <v>366</v>
      </c>
      <c r="F306" s="190" t="s">
        <v>367</v>
      </c>
      <c r="G306" s="191" t="s">
        <v>177</v>
      </c>
      <c r="H306" s="192">
        <v>6</v>
      </c>
      <c r="I306" s="193">
        <v>0</v>
      </c>
      <c r="J306" s="194">
        <f>ROUND(I306*H306,2)</f>
        <v>0</v>
      </c>
      <c r="K306" s="190" t="s">
        <v>135</v>
      </c>
      <c r="L306" s="60"/>
      <c r="M306" s="195" t="s">
        <v>79</v>
      </c>
      <c r="N306" s="196" t="s">
        <v>51</v>
      </c>
      <c r="O306" s="41"/>
      <c r="P306" s="197">
        <f>O306*H306</f>
        <v>0</v>
      </c>
      <c r="Q306" s="197">
        <v>0</v>
      </c>
      <c r="R306" s="197">
        <f>Q306*H306</f>
        <v>0</v>
      </c>
      <c r="S306" s="197">
        <v>0</v>
      </c>
      <c r="T306" s="198">
        <f>S306*H306</f>
        <v>0</v>
      </c>
      <c r="AR306" s="22" t="s">
        <v>86</v>
      </c>
      <c r="AT306" s="22" t="s">
        <v>131</v>
      </c>
      <c r="AU306" s="22" t="s">
        <v>89</v>
      </c>
      <c r="AY306" s="22" t="s">
        <v>129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22" t="s">
        <v>86</v>
      </c>
      <c r="BK306" s="199">
        <f>ROUND(I306*H306,2)</f>
        <v>0</v>
      </c>
      <c r="BL306" s="22" t="s">
        <v>86</v>
      </c>
      <c r="BM306" s="22" t="s">
        <v>368</v>
      </c>
    </row>
    <row r="307" spans="2:65" s="11" customFormat="1">
      <c r="B307" s="200"/>
      <c r="C307" s="201"/>
      <c r="D307" s="202" t="s">
        <v>138</v>
      </c>
      <c r="E307" s="203" t="s">
        <v>79</v>
      </c>
      <c r="F307" s="204" t="s">
        <v>179</v>
      </c>
      <c r="G307" s="201"/>
      <c r="H307" s="203" t="s">
        <v>79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138</v>
      </c>
      <c r="AU307" s="210" t="s">
        <v>89</v>
      </c>
      <c r="AV307" s="11" t="s">
        <v>86</v>
      </c>
      <c r="AW307" s="11" t="s">
        <v>43</v>
      </c>
      <c r="AX307" s="11" t="s">
        <v>81</v>
      </c>
      <c r="AY307" s="210" t="s">
        <v>129</v>
      </c>
    </row>
    <row r="308" spans="2:65" s="11" customFormat="1">
      <c r="B308" s="200"/>
      <c r="C308" s="201"/>
      <c r="D308" s="202" t="s">
        <v>138</v>
      </c>
      <c r="E308" s="203" t="s">
        <v>79</v>
      </c>
      <c r="F308" s="204" t="s">
        <v>369</v>
      </c>
      <c r="G308" s="201"/>
      <c r="H308" s="203" t="s">
        <v>79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138</v>
      </c>
      <c r="AU308" s="210" t="s">
        <v>89</v>
      </c>
      <c r="AV308" s="11" t="s">
        <v>86</v>
      </c>
      <c r="AW308" s="11" t="s">
        <v>43</v>
      </c>
      <c r="AX308" s="11" t="s">
        <v>81</v>
      </c>
      <c r="AY308" s="210" t="s">
        <v>129</v>
      </c>
    </row>
    <row r="309" spans="2:65" s="12" customFormat="1">
      <c r="B309" s="211"/>
      <c r="C309" s="212"/>
      <c r="D309" s="202" t="s">
        <v>138</v>
      </c>
      <c r="E309" s="213" t="s">
        <v>79</v>
      </c>
      <c r="F309" s="214" t="s">
        <v>370</v>
      </c>
      <c r="G309" s="212"/>
      <c r="H309" s="215">
        <v>6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138</v>
      </c>
      <c r="AU309" s="221" t="s">
        <v>89</v>
      </c>
      <c r="AV309" s="12" t="s">
        <v>89</v>
      </c>
      <c r="AW309" s="12" t="s">
        <v>43</v>
      </c>
      <c r="AX309" s="12" t="s">
        <v>86</v>
      </c>
      <c r="AY309" s="221" t="s">
        <v>129</v>
      </c>
    </row>
    <row r="310" spans="2:65" s="1" customFormat="1" ht="25.5" customHeight="1">
      <c r="B310" s="40"/>
      <c r="C310" s="188" t="s">
        <v>371</v>
      </c>
      <c r="D310" s="188" t="s">
        <v>131</v>
      </c>
      <c r="E310" s="189" t="s">
        <v>372</v>
      </c>
      <c r="F310" s="190" t="s">
        <v>373</v>
      </c>
      <c r="G310" s="191" t="s">
        <v>177</v>
      </c>
      <c r="H310" s="192">
        <v>6</v>
      </c>
      <c r="I310" s="193">
        <v>0</v>
      </c>
      <c r="J310" s="194">
        <f>ROUND(I310*H310,2)</f>
        <v>0</v>
      </c>
      <c r="K310" s="190" t="s">
        <v>135</v>
      </c>
      <c r="L310" s="60"/>
      <c r="M310" s="195" t="s">
        <v>79</v>
      </c>
      <c r="N310" s="196" t="s">
        <v>51</v>
      </c>
      <c r="O310" s="41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AR310" s="22" t="s">
        <v>86</v>
      </c>
      <c r="AT310" s="22" t="s">
        <v>131</v>
      </c>
      <c r="AU310" s="22" t="s">
        <v>89</v>
      </c>
      <c r="AY310" s="22" t="s">
        <v>129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22" t="s">
        <v>86</v>
      </c>
      <c r="BK310" s="199">
        <f>ROUND(I310*H310,2)</f>
        <v>0</v>
      </c>
      <c r="BL310" s="22" t="s">
        <v>86</v>
      </c>
      <c r="BM310" s="22" t="s">
        <v>374</v>
      </c>
    </row>
    <row r="311" spans="2:65" s="11" customFormat="1">
      <c r="B311" s="200"/>
      <c r="C311" s="201"/>
      <c r="D311" s="202" t="s">
        <v>138</v>
      </c>
      <c r="E311" s="203" t="s">
        <v>79</v>
      </c>
      <c r="F311" s="204" t="s">
        <v>179</v>
      </c>
      <c r="G311" s="201"/>
      <c r="H311" s="203" t="s">
        <v>79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138</v>
      </c>
      <c r="AU311" s="210" t="s">
        <v>89</v>
      </c>
      <c r="AV311" s="11" t="s">
        <v>86</v>
      </c>
      <c r="AW311" s="11" t="s">
        <v>43</v>
      </c>
      <c r="AX311" s="11" t="s">
        <v>81</v>
      </c>
      <c r="AY311" s="210" t="s">
        <v>129</v>
      </c>
    </row>
    <row r="312" spans="2:65" s="11" customFormat="1">
      <c r="B312" s="200"/>
      <c r="C312" s="201"/>
      <c r="D312" s="202" t="s">
        <v>138</v>
      </c>
      <c r="E312" s="203" t="s">
        <v>79</v>
      </c>
      <c r="F312" s="204" t="s">
        <v>369</v>
      </c>
      <c r="G312" s="201"/>
      <c r="H312" s="203" t="s">
        <v>79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138</v>
      </c>
      <c r="AU312" s="210" t="s">
        <v>89</v>
      </c>
      <c r="AV312" s="11" t="s">
        <v>86</v>
      </c>
      <c r="AW312" s="11" t="s">
        <v>43</v>
      </c>
      <c r="AX312" s="11" t="s">
        <v>81</v>
      </c>
      <c r="AY312" s="210" t="s">
        <v>129</v>
      </c>
    </row>
    <row r="313" spans="2:65" s="12" customFormat="1">
      <c r="B313" s="211"/>
      <c r="C313" s="212"/>
      <c r="D313" s="202" t="s">
        <v>138</v>
      </c>
      <c r="E313" s="213" t="s">
        <v>79</v>
      </c>
      <c r="F313" s="214" t="s">
        <v>370</v>
      </c>
      <c r="G313" s="212"/>
      <c r="H313" s="215">
        <v>6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138</v>
      </c>
      <c r="AU313" s="221" t="s">
        <v>89</v>
      </c>
      <c r="AV313" s="12" t="s">
        <v>89</v>
      </c>
      <c r="AW313" s="12" t="s">
        <v>43</v>
      </c>
      <c r="AX313" s="12" t="s">
        <v>86</v>
      </c>
      <c r="AY313" s="221" t="s">
        <v>129</v>
      </c>
    </row>
    <row r="314" spans="2:65" s="1" customFormat="1" ht="16.5" customHeight="1">
      <c r="B314" s="40"/>
      <c r="C314" s="222" t="s">
        <v>375</v>
      </c>
      <c r="D314" s="222" t="s">
        <v>170</v>
      </c>
      <c r="E314" s="223" t="s">
        <v>376</v>
      </c>
      <c r="F314" s="224" t="s">
        <v>377</v>
      </c>
      <c r="G314" s="225" t="s">
        <v>199</v>
      </c>
      <c r="H314" s="226">
        <v>0.6</v>
      </c>
      <c r="I314" s="227">
        <v>0</v>
      </c>
      <c r="J314" s="228">
        <f>ROUND(I314*H314,2)</f>
        <v>0</v>
      </c>
      <c r="K314" s="224" t="s">
        <v>135</v>
      </c>
      <c r="L314" s="229"/>
      <c r="M314" s="230" t="s">
        <v>79</v>
      </c>
      <c r="N314" s="231" t="s">
        <v>51</v>
      </c>
      <c r="O314" s="41"/>
      <c r="P314" s="197">
        <f>O314*H314</f>
        <v>0</v>
      </c>
      <c r="Q314" s="197">
        <v>9.0000000000000006E-5</v>
      </c>
      <c r="R314" s="197">
        <f>Q314*H314</f>
        <v>5.4000000000000005E-5</v>
      </c>
      <c r="S314" s="197">
        <v>0</v>
      </c>
      <c r="T314" s="198">
        <f>S314*H314</f>
        <v>0</v>
      </c>
      <c r="AR314" s="22" t="s">
        <v>89</v>
      </c>
      <c r="AT314" s="22" t="s">
        <v>170</v>
      </c>
      <c r="AU314" s="22" t="s">
        <v>89</v>
      </c>
      <c r="AY314" s="22" t="s">
        <v>129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22" t="s">
        <v>86</v>
      </c>
      <c r="BK314" s="199">
        <f>ROUND(I314*H314,2)</f>
        <v>0</v>
      </c>
      <c r="BL314" s="22" t="s">
        <v>86</v>
      </c>
      <c r="BM314" s="22" t="s">
        <v>378</v>
      </c>
    </row>
    <row r="315" spans="2:65" s="11" customFormat="1">
      <c r="B315" s="200"/>
      <c r="C315" s="201"/>
      <c r="D315" s="202" t="s">
        <v>138</v>
      </c>
      <c r="E315" s="203" t="s">
        <v>79</v>
      </c>
      <c r="F315" s="204" t="s">
        <v>179</v>
      </c>
      <c r="G315" s="201"/>
      <c r="H315" s="203" t="s">
        <v>79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138</v>
      </c>
      <c r="AU315" s="210" t="s">
        <v>89</v>
      </c>
      <c r="AV315" s="11" t="s">
        <v>86</v>
      </c>
      <c r="AW315" s="11" t="s">
        <v>43</v>
      </c>
      <c r="AX315" s="11" t="s">
        <v>81</v>
      </c>
      <c r="AY315" s="210" t="s">
        <v>129</v>
      </c>
    </row>
    <row r="316" spans="2:65" s="11" customFormat="1">
      <c r="B316" s="200"/>
      <c r="C316" s="201"/>
      <c r="D316" s="202" t="s">
        <v>138</v>
      </c>
      <c r="E316" s="203" t="s">
        <v>79</v>
      </c>
      <c r="F316" s="204" t="s">
        <v>369</v>
      </c>
      <c r="G316" s="201"/>
      <c r="H316" s="203" t="s">
        <v>79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138</v>
      </c>
      <c r="AU316" s="210" t="s">
        <v>89</v>
      </c>
      <c r="AV316" s="11" t="s">
        <v>86</v>
      </c>
      <c r="AW316" s="11" t="s">
        <v>43</v>
      </c>
      <c r="AX316" s="11" t="s">
        <v>81</v>
      </c>
      <c r="AY316" s="210" t="s">
        <v>129</v>
      </c>
    </row>
    <row r="317" spans="2:65" s="12" customFormat="1">
      <c r="B317" s="211"/>
      <c r="C317" s="212"/>
      <c r="D317" s="202" t="s">
        <v>138</v>
      </c>
      <c r="E317" s="213" t="s">
        <v>79</v>
      </c>
      <c r="F317" s="214" t="s">
        <v>379</v>
      </c>
      <c r="G317" s="212"/>
      <c r="H317" s="215">
        <v>0.6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138</v>
      </c>
      <c r="AU317" s="221" t="s">
        <v>89</v>
      </c>
      <c r="AV317" s="12" t="s">
        <v>89</v>
      </c>
      <c r="AW317" s="12" t="s">
        <v>43</v>
      </c>
      <c r="AX317" s="12" t="s">
        <v>86</v>
      </c>
      <c r="AY317" s="221" t="s">
        <v>129</v>
      </c>
    </row>
    <row r="318" spans="2:65" s="1" customFormat="1" ht="51" customHeight="1">
      <c r="B318" s="40"/>
      <c r="C318" s="188" t="s">
        <v>380</v>
      </c>
      <c r="D318" s="188" t="s">
        <v>131</v>
      </c>
      <c r="E318" s="189" t="s">
        <v>366</v>
      </c>
      <c r="F318" s="190" t="s">
        <v>367</v>
      </c>
      <c r="G318" s="191" t="s">
        <v>177</v>
      </c>
      <c r="H318" s="192">
        <v>6</v>
      </c>
      <c r="I318" s="193">
        <v>0</v>
      </c>
      <c r="J318" s="194">
        <f>ROUND(I318*H318,2)</f>
        <v>0</v>
      </c>
      <c r="K318" s="190" t="s">
        <v>135</v>
      </c>
      <c r="L318" s="60"/>
      <c r="M318" s="195" t="s">
        <v>79</v>
      </c>
      <c r="N318" s="196" t="s">
        <v>51</v>
      </c>
      <c r="O318" s="41"/>
      <c r="P318" s="197">
        <f>O318*H318</f>
        <v>0</v>
      </c>
      <c r="Q318" s="197">
        <v>0</v>
      </c>
      <c r="R318" s="197">
        <f>Q318*H318</f>
        <v>0</v>
      </c>
      <c r="S318" s="197">
        <v>0</v>
      </c>
      <c r="T318" s="198">
        <f>S318*H318</f>
        <v>0</v>
      </c>
      <c r="AR318" s="22" t="s">
        <v>86</v>
      </c>
      <c r="AT318" s="22" t="s">
        <v>131</v>
      </c>
      <c r="AU318" s="22" t="s">
        <v>89</v>
      </c>
      <c r="AY318" s="22" t="s">
        <v>129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22" t="s">
        <v>86</v>
      </c>
      <c r="BK318" s="199">
        <f>ROUND(I318*H318,2)</f>
        <v>0</v>
      </c>
      <c r="BL318" s="22" t="s">
        <v>86</v>
      </c>
      <c r="BM318" s="22" t="s">
        <v>381</v>
      </c>
    </row>
    <row r="319" spans="2:65" s="11" customFormat="1">
      <c r="B319" s="200"/>
      <c r="C319" s="201"/>
      <c r="D319" s="202" t="s">
        <v>138</v>
      </c>
      <c r="E319" s="203" t="s">
        <v>79</v>
      </c>
      <c r="F319" s="204" t="s">
        <v>179</v>
      </c>
      <c r="G319" s="201"/>
      <c r="H319" s="203" t="s">
        <v>79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138</v>
      </c>
      <c r="AU319" s="210" t="s">
        <v>89</v>
      </c>
      <c r="AV319" s="11" t="s">
        <v>86</v>
      </c>
      <c r="AW319" s="11" t="s">
        <v>43</v>
      </c>
      <c r="AX319" s="11" t="s">
        <v>81</v>
      </c>
      <c r="AY319" s="210" t="s">
        <v>129</v>
      </c>
    </row>
    <row r="320" spans="2:65" s="11" customFormat="1">
      <c r="B320" s="200"/>
      <c r="C320" s="201"/>
      <c r="D320" s="202" t="s">
        <v>138</v>
      </c>
      <c r="E320" s="203" t="s">
        <v>79</v>
      </c>
      <c r="F320" s="204" t="s">
        <v>382</v>
      </c>
      <c r="G320" s="201"/>
      <c r="H320" s="203" t="s">
        <v>79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138</v>
      </c>
      <c r="AU320" s="210" t="s">
        <v>89</v>
      </c>
      <c r="AV320" s="11" t="s">
        <v>86</v>
      </c>
      <c r="AW320" s="11" t="s">
        <v>43</v>
      </c>
      <c r="AX320" s="11" t="s">
        <v>81</v>
      </c>
      <c r="AY320" s="210" t="s">
        <v>129</v>
      </c>
    </row>
    <row r="321" spans="2:65" s="12" customFormat="1">
      <c r="B321" s="211"/>
      <c r="C321" s="212"/>
      <c r="D321" s="202" t="s">
        <v>138</v>
      </c>
      <c r="E321" s="213" t="s">
        <v>79</v>
      </c>
      <c r="F321" s="214" t="s">
        <v>370</v>
      </c>
      <c r="G321" s="212"/>
      <c r="H321" s="215">
        <v>6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138</v>
      </c>
      <c r="AU321" s="221" t="s">
        <v>89</v>
      </c>
      <c r="AV321" s="12" t="s">
        <v>89</v>
      </c>
      <c r="AW321" s="12" t="s">
        <v>43</v>
      </c>
      <c r="AX321" s="12" t="s">
        <v>86</v>
      </c>
      <c r="AY321" s="221" t="s">
        <v>129</v>
      </c>
    </row>
    <row r="322" spans="2:65" s="1" customFormat="1" ht="25.5" customHeight="1">
      <c r="B322" s="40"/>
      <c r="C322" s="188" t="s">
        <v>383</v>
      </c>
      <c r="D322" s="188" t="s">
        <v>131</v>
      </c>
      <c r="E322" s="189" t="s">
        <v>384</v>
      </c>
      <c r="F322" s="190" t="s">
        <v>385</v>
      </c>
      <c r="G322" s="191" t="s">
        <v>177</v>
      </c>
      <c r="H322" s="192">
        <v>6</v>
      </c>
      <c r="I322" s="193">
        <v>0</v>
      </c>
      <c r="J322" s="194">
        <f>ROUND(I322*H322,2)</f>
        <v>0</v>
      </c>
      <c r="K322" s="190" t="s">
        <v>135</v>
      </c>
      <c r="L322" s="60"/>
      <c r="M322" s="195" t="s">
        <v>79</v>
      </c>
      <c r="N322" s="196" t="s">
        <v>51</v>
      </c>
      <c r="O322" s="41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AR322" s="22" t="s">
        <v>86</v>
      </c>
      <c r="AT322" s="22" t="s">
        <v>131</v>
      </c>
      <c r="AU322" s="22" t="s">
        <v>89</v>
      </c>
      <c r="AY322" s="22" t="s">
        <v>129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22" t="s">
        <v>86</v>
      </c>
      <c r="BK322" s="199">
        <f>ROUND(I322*H322,2)</f>
        <v>0</v>
      </c>
      <c r="BL322" s="22" t="s">
        <v>86</v>
      </c>
      <c r="BM322" s="22" t="s">
        <v>386</v>
      </c>
    </row>
    <row r="323" spans="2:65" s="11" customFormat="1">
      <c r="B323" s="200"/>
      <c r="C323" s="201"/>
      <c r="D323" s="202" t="s">
        <v>138</v>
      </c>
      <c r="E323" s="203" t="s">
        <v>79</v>
      </c>
      <c r="F323" s="204" t="s">
        <v>179</v>
      </c>
      <c r="G323" s="201"/>
      <c r="H323" s="203" t="s">
        <v>79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138</v>
      </c>
      <c r="AU323" s="210" t="s">
        <v>89</v>
      </c>
      <c r="AV323" s="11" t="s">
        <v>86</v>
      </c>
      <c r="AW323" s="11" t="s">
        <v>43</v>
      </c>
      <c r="AX323" s="11" t="s">
        <v>81</v>
      </c>
      <c r="AY323" s="210" t="s">
        <v>129</v>
      </c>
    </row>
    <row r="324" spans="2:65" s="11" customFormat="1">
      <c r="B324" s="200"/>
      <c r="C324" s="201"/>
      <c r="D324" s="202" t="s">
        <v>138</v>
      </c>
      <c r="E324" s="203" t="s">
        <v>79</v>
      </c>
      <c r="F324" s="204" t="s">
        <v>382</v>
      </c>
      <c r="G324" s="201"/>
      <c r="H324" s="203" t="s">
        <v>79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138</v>
      </c>
      <c r="AU324" s="210" t="s">
        <v>89</v>
      </c>
      <c r="AV324" s="11" t="s">
        <v>86</v>
      </c>
      <c r="AW324" s="11" t="s">
        <v>43</v>
      </c>
      <c r="AX324" s="11" t="s">
        <v>81</v>
      </c>
      <c r="AY324" s="210" t="s">
        <v>129</v>
      </c>
    </row>
    <row r="325" spans="2:65" s="12" customFormat="1">
      <c r="B325" s="211"/>
      <c r="C325" s="212"/>
      <c r="D325" s="202" t="s">
        <v>138</v>
      </c>
      <c r="E325" s="213" t="s">
        <v>79</v>
      </c>
      <c r="F325" s="214" t="s">
        <v>370</v>
      </c>
      <c r="G325" s="212"/>
      <c r="H325" s="215">
        <v>6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138</v>
      </c>
      <c r="AU325" s="221" t="s">
        <v>89</v>
      </c>
      <c r="AV325" s="12" t="s">
        <v>89</v>
      </c>
      <c r="AW325" s="12" t="s">
        <v>43</v>
      </c>
      <c r="AX325" s="12" t="s">
        <v>86</v>
      </c>
      <c r="AY325" s="221" t="s">
        <v>129</v>
      </c>
    </row>
    <row r="326" spans="2:65" s="1" customFormat="1" ht="16.5" customHeight="1">
      <c r="B326" s="40"/>
      <c r="C326" s="222" t="s">
        <v>387</v>
      </c>
      <c r="D326" s="222" t="s">
        <v>170</v>
      </c>
      <c r="E326" s="223" t="s">
        <v>388</v>
      </c>
      <c r="F326" s="224" t="s">
        <v>389</v>
      </c>
      <c r="G326" s="225" t="s">
        <v>199</v>
      </c>
      <c r="H326" s="226">
        <v>0.6</v>
      </c>
      <c r="I326" s="227">
        <v>0</v>
      </c>
      <c r="J326" s="228">
        <f>ROUND(I326*H326,2)</f>
        <v>0</v>
      </c>
      <c r="K326" s="224" t="s">
        <v>135</v>
      </c>
      <c r="L326" s="229"/>
      <c r="M326" s="230" t="s">
        <v>79</v>
      </c>
      <c r="N326" s="231" t="s">
        <v>51</v>
      </c>
      <c r="O326" s="41"/>
      <c r="P326" s="197">
        <f>O326*H326</f>
        <v>0</v>
      </c>
      <c r="Q326" s="197">
        <v>1E-4</v>
      </c>
      <c r="R326" s="197">
        <f>Q326*H326</f>
        <v>6.0000000000000002E-5</v>
      </c>
      <c r="S326" s="197">
        <v>0</v>
      </c>
      <c r="T326" s="198">
        <f>S326*H326</f>
        <v>0</v>
      </c>
      <c r="AR326" s="22" t="s">
        <v>89</v>
      </c>
      <c r="AT326" s="22" t="s">
        <v>170</v>
      </c>
      <c r="AU326" s="22" t="s">
        <v>89</v>
      </c>
      <c r="AY326" s="22" t="s">
        <v>129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22" t="s">
        <v>86</v>
      </c>
      <c r="BK326" s="199">
        <f>ROUND(I326*H326,2)</f>
        <v>0</v>
      </c>
      <c r="BL326" s="22" t="s">
        <v>86</v>
      </c>
      <c r="BM326" s="22" t="s">
        <v>390</v>
      </c>
    </row>
    <row r="327" spans="2:65" s="11" customFormat="1">
      <c r="B327" s="200"/>
      <c r="C327" s="201"/>
      <c r="D327" s="202" t="s">
        <v>138</v>
      </c>
      <c r="E327" s="203" t="s">
        <v>79</v>
      </c>
      <c r="F327" s="204" t="s">
        <v>179</v>
      </c>
      <c r="G327" s="201"/>
      <c r="H327" s="203" t="s">
        <v>79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138</v>
      </c>
      <c r="AU327" s="210" t="s">
        <v>89</v>
      </c>
      <c r="AV327" s="11" t="s">
        <v>86</v>
      </c>
      <c r="AW327" s="11" t="s">
        <v>43</v>
      </c>
      <c r="AX327" s="11" t="s">
        <v>81</v>
      </c>
      <c r="AY327" s="210" t="s">
        <v>129</v>
      </c>
    </row>
    <row r="328" spans="2:65" s="11" customFormat="1">
      <c r="B328" s="200"/>
      <c r="C328" s="201"/>
      <c r="D328" s="202" t="s">
        <v>138</v>
      </c>
      <c r="E328" s="203" t="s">
        <v>79</v>
      </c>
      <c r="F328" s="204" t="s">
        <v>382</v>
      </c>
      <c r="G328" s="201"/>
      <c r="H328" s="203" t="s">
        <v>79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138</v>
      </c>
      <c r="AU328" s="210" t="s">
        <v>89</v>
      </c>
      <c r="AV328" s="11" t="s">
        <v>86</v>
      </c>
      <c r="AW328" s="11" t="s">
        <v>43</v>
      </c>
      <c r="AX328" s="11" t="s">
        <v>81</v>
      </c>
      <c r="AY328" s="210" t="s">
        <v>129</v>
      </c>
    </row>
    <row r="329" spans="2:65" s="12" customFormat="1">
      <c r="B329" s="211"/>
      <c r="C329" s="212"/>
      <c r="D329" s="202" t="s">
        <v>138</v>
      </c>
      <c r="E329" s="213" t="s">
        <v>79</v>
      </c>
      <c r="F329" s="214" t="s">
        <v>379</v>
      </c>
      <c r="G329" s="212"/>
      <c r="H329" s="215">
        <v>0.6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138</v>
      </c>
      <c r="AU329" s="221" t="s">
        <v>89</v>
      </c>
      <c r="AV329" s="12" t="s">
        <v>89</v>
      </c>
      <c r="AW329" s="12" t="s">
        <v>43</v>
      </c>
      <c r="AX329" s="12" t="s">
        <v>86</v>
      </c>
      <c r="AY329" s="221" t="s">
        <v>129</v>
      </c>
    </row>
    <row r="330" spans="2:65" s="1" customFormat="1" ht="51" customHeight="1">
      <c r="B330" s="40"/>
      <c r="C330" s="188" t="s">
        <v>391</v>
      </c>
      <c r="D330" s="188" t="s">
        <v>131</v>
      </c>
      <c r="E330" s="189" t="s">
        <v>392</v>
      </c>
      <c r="F330" s="190" t="s">
        <v>393</v>
      </c>
      <c r="G330" s="191" t="s">
        <v>177</v>
      </c>
      <c r="H330" s="192">
        <v>2</v>
      </c>
      <c r="I330" s="193">
        <v>0</v>
      </c>
      <c r="J330" s="194">
        <f>ROUND(I330*H330,2)</f>
        <v>0</v>
      </c>
      <c r="K330" s="190" t="s">
        <v>135</v>
      </c>
      <c r="L330" s="60"/>
      <c r="M330" s="195" t="s">
        <v>79</v>
      </c>
      <c r="N330" s="196" t="s">
        <v>51</v>
      </c>
      <c r="O330" s="41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AR330" s="22" t="s">
        <v>86</v>
      </c>
      <c r="AT330" s="22" t="s">
        <v>131</v>
      </c>
      <c r="AU330" s="22" t="s">
        <v>89</v>
      </c>
      <c r="AY330" s="22" t="s">
        <v>129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22" t="s">
        <v>86</v>
      </c>
      <c r="BK330" s="199">
        <f>ROUND(I330*H330,2)</f>
        <v>0</v>
      </c>
      <c r="BL330" s="22" t="s">
        <v>86</v>
      </c>
      <c r="BM330" s="22" t="s">
        <v>394</v>
      </c>
    </row>
    <row r="331" spans="2:65" s="11" customFormat="1">
      <c r="B331" s="200"/>
      <c r="C331" s="201"/>
      <c r="D331" s="202" t="s">
        <v>138</v>
      </c>
      <c r="E331" s="203" t="s">
        <v>79</v>
      </c>
      <c r="F331" s="204" t="s">
        <v>179</v>
      </c>
      <c r="G331" s="201"/>
      <c r="H331" s="203" t="s">
        <v>79</v>
      </c>
      <c r="I331" s="205"/>
      <c r="J331" s="201"/>
      <c r="K331" s="201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138</v>
      </c>
      <c r="AU331" s="210" t="s">
        <v>89</v>
      </c>
      <c r="AV331" s="11" t="s">
        <v>86</v>
      </c>
      <c r="AW331" s="11" t="s">
        <v>43</v>
      </c>
      <c r="AX331" s="11" t="s">
        <v>81</v>
      </c>
      <c r="AY331" s="210" t="s">
        <v>129</v>
      </c>
    </row>
    <row r="332" spans="2:65" s="11" customFormat="1">
      <c r="B332" s="200"/>
      <c r="C332" s="201"/>
      <c r="D332" s="202" t="s">
        <v>138</v>
      </c>
      <c r="E332" s="203" t="s">
        <v>79</v>
      </c>
      <c r="F332" s="204" t="s">
        <v>395</v>
      </c>
      <c r="G332" s="201"/>
      <c r="H332" s="203" t="s">
        <v>79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138</v>
      </c>
      <c r="AU332" s="210" t="s">
        <v>89</v>
      </c>
      <c r="AV332" s="11" t="s">
        <v>86</v>
      </c>
      <c r="AW332" s="11" t="s">
        <v>43</v>
      </c>
      <c r="AX332" s="11" t="s">
        <v>81</v>
      </c>
      <c r="AY332" s="210" t="s">
        <v>129</v>
      </c>
    </row>
    <row r="333" spans="2:65" s="12" customFormat="1">
      <c r="B333" s="211"/>
      <c r="C333" s="212"/>
      <c r="D333" s="202" t="s">
        <v>138</v>
      </c>
      <c r="E333" s="213" t="s">
        <v>79</v>
      </c>
      <c r="F333" s="214" t="s">
        <v>355</v>
      </c>
      <c r="G333" s="212"/>
      <c r="H333" s="215">
        <v>2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138</v>
      </c>
      <c r="AU333" s="221" t="s">
        <v>89</v>
      </c>
      <c r="AV333" s="12" t="s">
        <v>89</v>
      </c>
      <c r="AW333" s="12" t="s">
        <v>43</v>
      </c>
      <c r="AX333" s="12" t="s">
        <v>86</v>
      </c>
      <c r="AY333" s="221" t="s">
        <v>129</v>
      </c>
    </row>
    <row r="334" spans="2:65" s="1" customFormat="1" ht="25.5" customHeight="1">
      <c r="B334" s="40"/>
      <c r="C334" s="188" t="s">
        <v>396</v>
      </c>
      <c r="D334" s="188" t="s">
        <v>131</v>
      </c>
      <c r="E334" s="189" t="s">
        <v>397</v>
      </c>
      <c r="F334" s="190" t="s">
        <v>398</v>
      </c>
      <c r="G334" s="191" t="s">
        <v>177</v>
      </c>
      <c r="H334" s="192">
        <v>2</v>
      </c>
      <c r="I334" s="193">
        <v>0</v>
      </c>
      <c r="J334" s="194">
        <f>ROUND(I334*H334,2)</f>
        <v>0</v>
      </c>
      <c r="K334" s="190" t="s">
        <v>135</v>
      </c>
      <c r="L334" s="60"/>
      <c r="M334" s="195" t="s">
        <v>79</v>
      </c>
      <c r="N334" s="196" t="s">
        <v>51</v>
      </c>
      <c r="O334" s="41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AR334" s="22" t="s">
        <v>86</v>
      </c>
      <c r="AT334" s="22" t="s">
        <v>131</v>
      </c>
      <c r="AU334" s="22" t="s">
        <v>89</v>
      </c>
      <c r="AY334" s="22" t="s">
        <v>129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22" t="s">
        <v>86</v>
      </c>
      <c r="BK334" s="199">
        <f>ROUND(I334*H334,2)</f>
        <v>0</v>
      </c>
      <c r="BL334" s="22" t="s">
        <v>86</v>
      </c>
      <c r="BM334" s="22" t="s">
        <v>399</v>
      </c>
    </row>
    <row r="335" spans="2:65" s="11" customFormat="1">
      <c r="B335" s="200"/>
      <c r="C335" s="201"/>
      <c r="D335" s="202" t="s">
        <v>138</v>
      </c>
      <c r="E335" s="203" t="s">
        <v>79</v>
      </c>
      <c r="F335" s="204" t="s">
        <v>179</v>
      </c>
      <c r="G335" s="201"/>
      <c r="H335" s="203" t="s">
        <v>79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138</v>
      </c>
      <c r="AU335" s="210" t="s">
        <v>89</v>
      </c>
      <c r="AV335" s="11" t="s">
        <v>86</v>
      </c>
      <c r="AW335" s="11" t="s">
        <v>43</v>
      </c>
      <c r="AX335" s="11" t="s">
        <v>81</v>
      </c>
      <c r="AY335" s="210" t="s">
        <v>129</v>
      </c>
    </row>
    <row r="336" spans="2:65" s="11" customFormat="1">
      <c r="B336" s="200"/>
      <c r="C336" s="201"/>
      <c r="D336" s="202" t="s">
        <v>138</v>
      </c>
      <c r="E336" s="203" t="s">
        <v>79</v>
      </c>
      <c r="F336" s="204" t="s">
        <v>395</v>
      </c>
      <c r="G336" s="201"/>
      <c r="H336" s="203" t="s">
        <v>79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138</v>
      </c>
      <c r="AU336" s="210" t="s">
        <v>89</v>
      </c>
      <c r="AV336" s="11" t="s">
        <v>86</v>
      </c>
      <c r="AW336" s="11" t="s">
        <v>43</v>
      </c>
      <c r="AX336" s="11" t="s">
        <v>81</v>
      </c>
      <c r="AY336" s="210" t="s">
        <v>129</v>
      </c>
    </row>
    <row r="337" spans="2:65" s="12" customFormat="1">
      <c r="B337" s="211"/>
      <c r="C337" s="212"/>
      <c r="D337" s="202" t="s">
        <v>138</v>
      </c>
      <c r="E337" s="213" t="s">
        <v>79</v>
      </c>
      <c r="F337" s="214" t="s">
        <v>355</v>
      </c>
      <c r="G337" s="212"/>
      <c r="H337" s="215">
        <v>2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138</v>
      </c>
      <c r="AU337" s="221" t="s">
        <v>89</v>
      </c>
      <c r="AV337" s="12" t="s">
        <v>89</v>
      </c>
      <c r="AW337" s="12" t="s">
        <v>43</v>
      </c>
      <c r="AX337" s="12" t="s">
        <v>86</v>
      </c>
      <c r="AY337" s="221" t="s">
        <v>129</v>
      </c>
    </row>
    <row r="338" spans="2:65" s="1" customFormat="1" ht="16.5" customHeight="1">
      <c r="B338" s="40"/>
      <c r="C338" s="222" t="s">
        <v>400</v>
      </c>
      <c r="D338" s="222" t="s">
        <v>170</v>
      </c>
      <c r="E338" s="223" t="s">
        <v>401</v>
      </c>
      <c r="F338" s="224" t="s">
        <v>389</v>
      </c>
      <c r="G338" s="225" t="s">
        <v>199</v>
      </c>
      <c r="H338" s="226">
        <v>0.2</v>
      </c>
      <c r="I338" s="227">
        <v>0</v>
      </c>
      <c r="J338" s="228">
        <f>ROUND(I338*H338,2)</f>
        <v>0</v>
      </c>
      <c r="K338" s="224" t="s">
        <v>135</v>
      </c>
      <c r="L338" s="229"/>
      <c r="M338" s="230" t="s">
        <v>79</v>
      </c>
      <c r="N338" s="231" t="s">
        <v>51</v>
      </c>
      <c r="O338" s="41"/>
      <c r="P338" s="197">
        <f>O338*H338</f>
        <v>0</v>
      </c>
      <c r="Q338" s="197">
        <v>1E-4</v>
      </c>
      <c r="R338" s="197">
        <f>Q338*H338</f>
        <v>2.0000000000000002E-5</v>
      </c>
      <c r="S338" s="197">
        <v>0</v>
      </c>
      <c r="T338" s="198">
        <f>S338*H338</f>
        <v>0</v>
      </c>
      <c r="AR338" s="22" t="s">
        <v>89</v>
      </c>
      <c r="AT338" s="22" t="s">
        <v>170</v>
      </c>
      <c r="AU338" s="22" t="s">
        <v>89</v>
      </c>
      <c r="AY338" s="22" t="s">
        <v>129</v>
      </c>
      <c r="BE338" s="199">
        <f>IF(N338="základní",J338,0)</f>
        <v>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22" t="s">
        <v>86</v>
      </c>
      <c r="BK338" s="199">
        <f>ROUND(I338*H338,2)</f>
        <v>0</v>
      </c>
      <c r="BL338" s="22" t="s">
        <v>86</v>
      </c>
      <c r="BM338" s="22" t="s">
        <v>402</v>
      </c>
    </row>
    <row r="339" spans="2:65" s="11" customFormat="1">
      <c r="B339" s="200"/>
      <c r="C339" s="201"/>
      <c r="D339" s="202" t="s">
        <v>138</v>
      </c>
      <c r="E339" s="203" t="s">
        <v>79</v>
      </c>
      <c r="F339" s="204" t="s">
        <v>179</v>
      </c>
      <c r="G339" s="201"/>
      <c r="H339" s="203" t="s">
        <v>79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138</v>
      </c>
      <c r="AU339" s="210" t="s">
        <v>89</v>
      </c>
      <c r="AV339" s="11" t="s">
        <v>86</v>
      </c>
      <c r="AW339" s="11" t="s">
        <v>43</v>
      </c>
      <c r="AX339" s="11" t="s">
        <v>81</v>
      </c>
      <c r="AY339" s="210" t="s">
        <v>129</v>
      </c>
    </row>
    <row r="340" spans="2:65" s="11" customFormat="1">
      <c r="B340" s="200"/>
      <c r="C340" s="201"/>
      <c r="D340" s="202" t="s">
        <v>138</v>
      </c>
      <c r="E340" s="203" t="s">
        <v>79</v>
      </c>
      <c r="F340" s="204" t="s">
        <v>395</v>
      </c>
      <c r="G340" s="201"/>
      <c r="H340" s="203" t="s">
        <v>79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138</v>
      </c>
      <c r="AU340" s="210" t="s">
        <v>89</v>
      </c>
      <c r="AV340" s="11" t="s">
        <v>86</v>
      </c>
      <c r="AW340" s="11" t="s">
        <v>43</v>
      </c>
      <c r="AX340" s="11" t="s">
        <v>81</v>
      </c>
      <c r="AY340" s="210" t="s">
        <v>129</v>
      </c>
    </row>
    <row r="341" spans="2:65" s="12" customFormat="1">
      <c r="B341" s="211"/>
      <c r="C341" s="212"/>
      <c r="D341" s="202" t="s">
        <v>138</v>
      </c>
      <c r="E341" s="213" t="s">
        <v>79</v>
      </c>
      <c r="F341" s="214" t="s">
        <v>364</v>
      </c>
      <c r="G341" s="212"/>
      <c r="H341" s="215">
        <v>0.2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138</v>
      </c>
      <c r="AU341" s="221" t="s">
        <v>89</v>
      </c>
      <c r="AV341" s="12" t="s">
        <v>89</v>
      </c>
      <c r="AW341" s="12" t="s">
        <v>43</v>
      </c>
      <c r="AX341" s="12" t="s">
        <v>86</v>
      </c>
      <c r="AY341" s="221" t="s">
        <v>129</v>
      </c>
    </row>
    <row r="342" spans="2:65" s="1" customFormat="1" ht="51" customHeight="1">
      <c r="B342" s="40"/>
      <c r="C342" s="188" t="s">
        <v>403</v>
      </c>
      <c r="D342" s="188" t="s">
        <v>131</v>
      </c>
      <c r="E342" s="189" t="s">
        <v>392</v>
      </c>
      <c r="F342" s="190" t="s">
        <v>393</v>
      </c>
      <c r="G342" s="191" t="s">
        <v>177</v>
      </c>
      <c r="H342" s="192">
        <v>10</v>
      </c>
      <c r="I342" s="193">
        <v>0</v>
      </c>
      <c r="J342" s="194">
        <f>ROUND(I342*H342,2)</f>
        <v>0</v>
      </c>
      <c r="K342" s="190" t="s">
        <v>135</v>
      </c>
      <c r="L342" s="60"/>
      <c r="M342" s="195" t="s">
        <v>79</v>
      </c>
      <c r="N342" s="196" t="s">
        <v>51</v>
      </c>
      <c r="O342" s="41"/>
      <c r="P342" s="197">
        <f>O342*H342</f>
        <v>0</v>
      </c>
      <c r="Q342" s="197">
        <v>0</v>
      </c>
      <c r="R342" s="197">
        <f>Q342*H342</f>
        <v>0</v>
      </c>
      <c r="S342" s="197">
        <v>0</v>
      </c>
      <c r="T342" s="198">
        <f>S342*H342</f>
        <v>0</v>
      </c>
      <c r="AR342" s="22" t="s">
        <v>86</v>
      </c>
      <c r="AT342" s="22" t="s">
        <v>131</v>
      </c>
      <c r="AU342" s="22" t="s">
        <v>89</v>
      </c>
      <c r="AY342" s="22" t="s">
        <v>129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22" t="s">
        <v>86</v>
      </c>
      <c r="BK342" s="199">
        <f>ROUND(I342*H342,2)</f>
        <v>0</v>
      </c>
      <c r="BL342" s="22" t="s">
        <v>86</v>
      </c>
      <c r="BM342" s="22" t="s">
        <v>404</v>
      </c>
    </row>
    <row r="343" spans="2:65" s="11" customFormat="1">
      <c r="B343" s="200"/>
      <c r="C343" s="201"/>
      <c r="D343" s="202" t="s">
        <v>138</v>
      </c>
      <c r="E343" s="203" t="s">
        <v>79</v>
      </c>
      <c r="F343" s="204" t="s">
        <v>405</v>
      </c>
      <c r="G343" s="201"/>
      <c r="H343" s="203" t="s">
        <v>79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138</v>
      </c>
      <c r="AU343" s="210" t="s">
        <v>89</v>
      </c>
      <c r="AV343" s="11" t="s">
        <v>86</v>
      </c>
      <c r="AW343" s="11" t="s">
        <v>43</v>
      </c>
      <c r="AX343" s="11" t="s">
        <v>81</v>
      </c>
      <c r="AY343" s="210" t="s">
        <v>129</v>
      </c>
    </row>
    <row r="344" spans="2:65" s="11" customFormat="1">
      <c r="B344" s="200"/>
      <c r="C344" s="201"/>
      <c r="D344" s="202" t="s">
        <v>138</v>
      </c>
      <c r="E344" s="203" t="s">
        <v>79</v>
      </c>
      <c r="F344" s="204" t="s">
        <v>406</v>
      </c>
      <c r="G344" s="201"/>
      <c r="H344" s="203" t="s">
        <v>79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138</v>
      </c>
      <c r="AU344" s="210" t="s">
        <v>89</v>
      </c>
      <c r="AV344" s="11" t="s">
        <v>86</v>
      </c>
      <c r="AW344" s="11" t="s">
        <v>43</v>
      </c>
      <c r="AX344" s="11" t="s">
        <v>81</v>
      </c>
      <c r="AY344" s="210" t="s">
        <v>129</v>
      </c>
    </row>
    <row r="345" spans="2:65" s="12" customFormat="1">
      <c r="B345" s="211"/>
      <c r="C345" s="212"/>
      <c r="D345" s="202" t="s">
        <v>138</v>
      </c>
      <c r="E345" s="213" t="s">
        <v>79</v>
      </c>
      <c r="F345" s="214" t="s">
        <v>407</v>
      </c>
      <c r="G345" s="212"/>
      <c r="H345" s="215">
        <v>10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138</v>
      </c>
      <c r="AU345" s="221" t="s">
        <v>89</v>
      </c>
      <c r="AV345" s="12" t="s">
        <v>89</v>
      </c>
      <c r="AW345" s="12" t="s">
        <v>43</v>
      </c>
      <c r="AX345" s="12" t="s">
        <v>86</v>
      </c>
      <c r="AY345" s="221" t="s">
        <v>129</v>
      </c>
    </row>
    <row r="346" spans="2:65" s="1" customFormat="1" ht="25.5" customHeight="1">
      <c r="B346" s="40"/>
      <c r="C346" s="188" t="s">
        <v>285</v>
      </c>
      <c r="D346" s="188" t="s">
        <v>131</v>
      </c>
      <c r="E346" s="189" t="s">
        <v>408</v>
      </c>
      <c r="F346" s="190" t="s">
        <v>409</v>
      </c>
      <c r="G346" s="191" t="s">
        <v>177</v>
      </c>
      <c r="H346" s="192">
        <v>10</v>
      </c>
      <c r="I346" s="193">
        <v>0</v>
      </c>
      <c r="J346" s="194">
        <f>ROUND(I346*H346,2)</f>
        <v>0</v>
      </c>
      <c r="K346" s="190" t="s">
        <v>135</v>
      </c>
      <c r="L346" s="60"/>
      <c r="M346" s="195" t="s">
        <v>79</v>
      </c>
      <c r="N346" s="196" t="s">
        <v>51</v>
      </c>
      <c r="O346" s="41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AR346" s="22" t="s">
        <v>86</v>
      </c>
      <c r="AT346" s="22" t="s">
        <v>131</v>
      </c>
      <c r="AU346" s="22" t="s">
        <v>89</v>
      </c>
      <c r="AY346" s="22" t="s">
        <v>129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22" t="s">
        <v>86</v>
      </c>
      <c r="BK346" s="199">
        <f>ROUND(I346*H346,2)</f>
        <v>0</v>
      </c>
      <c r="BL346" s="22" t="s">
        <v>86</v>
      </c>
      <c r="BM346" s="22" t="s">
        <v>410</v>
      </c>
    </row>
    <row r="347" spans="2:65" s="11" customFormat="1">
      <c r="B347" s="200"/>
      <c r="C347" s="201"/>
      <c r="D347" s="202" t="s">
        <v>138</v>
      </c>
      <c r="E347" s="203" t="s">
        <v>79</v>
      </c>
      <c r="F347" s="204" t="s">
        <v>405</v>
      </c>
      <c r="G347" s="201"/>
      <c r="H347" s="203" t="s">
        <v>79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138</v>
      </c>
      <c r="AU347" s="210" t="s">
        <v>89</v>
      </c>
      <c r="AV347" s="11" t="s">
        <v>86</v>
      </c>
      <c r="AW347" s="11" t="s">
        <v>43</v>
      </c>
      <c r="AX347" s="11" t="s">
        <v>81</v>
      </c>
      <c r="AY347" s="210" t="s">
        <v>129</v>
      </c>
    </row>
    <row r="348" spans="2:65" s="11" customFormat="1">
      <c r="B348" s="200"/>
      <c r="C348" s="201"/>
      <c r="D348" s="202" t="s">
        <v>138</v>
      </c>
      <c r="E348" s="203" t="s">
        <v>79</v>
      </c>
      <c r="F348" s="204" t="s">
        <v>406</v>
      </c>
      <c r="G348" s="201"/>
      <c r="H348" s="203" t="s">
        <v>79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138</v>
      </c>
      <c r="AU348" s="210" t="s">
        <v>89</v>
      </c>
      <c r="AV348" s="11" t="s">
        <v>86</v>
      </c>
      <c r="AW348" s="11" t="s">
        <v>43</v>
      </c>
      <c r="AX348" s="11" t="s">
        <v>81</v>
      </c>
      <c r="AY348" s="210" t="s">
        <v>129</v>
      </c>
    </row>
    <row r="349" spans="2:65" s="12" customFormat="1">
      <c r="B349" s="211"/>
      <c r="C349" s="212"/>
      <c r="D349" s="202" t="s">
        <v>138</v>
      </c>
      <c r="E349" s="213" t="s">
        <v>79</v>
      </c>
      <c r="F349" s="214" t="s">
        <v>407</v>
      </c>
      <c r="G349" s="212"/>
      <c r="H349" s="215">
        <v>10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138</v>
      </c>
      <c r="AU349" s="221" t="s">
        <v>89</v>
      </c>
      <c r="AV349" s="12" t="s">
        <v>89</v>
      </c>
      <c r="AW349" s="12" t="s">
        <v>43</v>
      </c>
      <c r="AX349" s="12" t="s">
        <v>86</v>
      </c>
      <c r="AY349" s="221" t="s">
        <v>129</v>
      </c>
    </row>
    <row r="350" spans="2:65" s="1" customFormat="1" ht="16.5" customHeight="1">
      <c r="B350" s="40"/>
      <c r="C350" s="222" t="s">
        <v>411</v>
      </c>
      <c r="D350" s="222" t="s">
        <v>170</v>
      </c>
      <c r="E350" s="223" t="s">
        <v>412</v>
      </c>
      <c r="F350" s="224" t="s">
        <v>413</v>
      </c>
      <c r="G350" s="225" t="s">
        <v>199</v>
      </c>
      <c r="H350" s="226">
        <v>1</v>
      </c>
      <c r="I350" s="227">
        <v>0</v>
      </c>
      <c r="J350" s="228">
        <f>ROUND(I350*H350,2)</f>
        <v>0</v>
      </c>
      <c r="K350" s="224" t="s">
        <v>135</v>
      </c>
      <c r="L350" s="229"/>
      <c r="M350" s="230" t="s">
        <v>79</v>
      </c>
      <c r="N350" s="231" t="s">
        <v>51</v>
      </c>
      <c r="O350" s="41"/>
      <c r="P350" s="197">
        <f>O350*H350</f>
        <v>0</v>
      </c>
      <c r="Q350" s="197">
        <v>1.1E-4</v>
      </c>
      <c r="R350" s="197">
        <f>Q350*H350</f>
        <v>1.1E-4</v>
      </c>
      <c r="S350" s="197">
        <v>0</v>
      </c>
      <c r="T350" s="198">
        <f>S350*H350</f>
        <v>0</v>
      </c>
      <c r="AR350" s="22" t="s">
        <v>89</v>
      </c>
      <c r="AT350" s="22" t="s">
        <v>170</v>
      </c>
      <c r="AU350" s="22" t="s">
        <v>89</v>
      </c>
      <c r="AY350" s="22" t="s">
        <v>129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22" t="s">
        <v>86</v>
      </c>
      <c r="BK350" s="199">
        <f>ROUND(I350*H350,2)</f>
        <v>0</v>
      </c>
      <c r="BL350" s="22" t="s">
        <v>86</v>
      </c>
      <c r="BM350" s="22" t="s">
        <v>414</v>
      </c>
    </row>
    <row r="351" spans="2:65" s="11" customFormat="1">
      <c r="B351" s="200"/>
      <c r="C351" s="201"/>
      <c r="D351" s="202" t="s">
        <v>138</v>
      </c>
      <c r="E351" s="203" t="s">
        <v>79</v>
      </c>
      <c r="F351" s="204" t="s">
        <v>405</v>
      </c>
      <c r="G351" s="201"/>
      <c r="H351" s="203" t="s">
        <v>79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138</v>
      </c>
      <c r="AU351" s="210" t="s">
        <v>89</v>
      </c>
      <c r="AV351" s="11" t="s">
        <v>86</v>
      </c>
      <c r="AW351" s="11" t="s">
        <v>43</v>
      </c>
      <c r="AX351" s="11" t="s">
        <v>81</v>
      </c>
      <c r="AY351" s="210" t="s">
        <v>129</v>
      </c>
    </row>
    <row r="352" spans="2:65" s="11" customFormat="1">
      <c r="B352" s="200"/>
      <c r="C352" s="201"/>
      <c r="D352" s="202" t="s">
        <v>138</v>
      </c>
      <c r="E352" s="203" t="s">
        <v>79</v>
      </c>
      <c r="F352" s="204" t="s">
        <v>406</v>
      </c>
      <c r="G352" s="201"/>
      <c r="H352" s="203" t="s">
        <v>79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138</v>
      </c>
      <c r="AU352" s="210" t="s">
        <v>89</v>
      </c>
      <c r="AV352" s="11" t="s">
        <v>86</v>
      </c>
      <c r="AW352" s="11" t="s">
        <v>43</v>
      </c>
      <c r="AX352" s="11" t="s">
        <v>81</v>
      </c>
      <c r="AY352" s="210" t="s">
        <v>129</v>
      </c>
    </row>
    <row r="353" spans="2:65" s="12" customFormat="1">
      <c r="B353" s="211"/>
      <c r="C353" s="212"/>
      <c r="D353" s="202" t="s">
        <v>138</v>
      </c>
      <c r="E353" s="213" t="s">
        <v>79</v>
      </c>
      <c r="F353" s="214" t="s">
        <v>415</v>
      </c>
      <c r="G353" s="212"/>
      <c r="H353" s="215">
        <v>1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138</v>
      </c>
      <c r="AU353" s="221" t="s">
        <v>89</v>
      </c>
      <c r="AV353" s="12" t="s">
        <v>89</v>
      </c>
      <c r="AW353" s="12" t="s">
        <v>43</v>
      </c>
      <c r="AX353" s="12" t="s">
        <v>86</v>
      </c>
      <c r="AY353" s="221" t="s">
        <v>129</v>
      </c>
    </row>
    <row r="354" spans="2:65" s="1" customFormat="1" ht="51" customHeight="1">
      <c r="B354" s="40"/>
      <c r="C354" s="188" t="s">
        <v>416</v>
      </c>
      <c r="D354" s="188" t="s">
        <v>131</v>
      </c>
      <c r="E354" s="189" t="s">
        <v>392</v>
      </c>
      <c r="F354" s="190" t="s">
        <v>393</v>
      </c>
      <c r="G354" s="191" t="s">
        <v>177</v>
      </c>
      <c r="H354" s="192">
        <v>2</v>
      </c>
      <c r="I354" s="193">
        <v>0</v>
      </c>
      <c r="J354" s="194">
        <f>ROUND(I354*H354,2)</f>
        <v>0</v>
      </c>
      <c r="K354" s="190" t="s">
        <v>135</v>
      </c>
      <c r="L354" s="60"/>
      <c r="M354" s="195" t="s">
        <v>79</v>
      </c>
      <c r="N354" s="196" t="s">
        <v>51</v>
      </c>
      <c r="O354" s="41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AR354" s="22" t="s">
        <v>86</v>
      </c>
      <c r="AT354" s="22" t="s">
        <v>131</v>
      </c>
      <c r="AU354" s="22" t="s">
        <v>89</v>
      </c>
      <c r="AY354" s="22" t="s">
        <v>129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22" t="s">
        <v>86</v>
      </c>
      <c r="BK354" s="199">
        <f>ROUND(I354*H354,2)</f>
        <v>0</v>
      </c>
      <c r="BL354" s="22" t="s">
        <v>86</v>
      </c>
      <c r="BM354" s="22" t="s">
        <v>417</v>
      </c>
    </row>
    <row r="355" spans="2:65" s="11" customFormat="1">
      <c r="B355" s="200"/>
      <c r="C355" s="201"/>
      <c r="D355" s="202" t="s">
        <v>138</v>
      </c>
      <c r="E355" s="203" t="s">
        <v>79</v>
      </c>
      <c r="F355" s="204" t="s">
        <v>405</v>
      </c>
      <c r="G355" s="201"/>
      <c r="H355" s="203" t="s">
        <v>79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138</v>
      </c>
      <c r="AU355" s="210" t="s">
        <v>89</v>
      </c>
      <c r="AV355" s="11" t="s">
        <v>86</v>
      </c>
      <c r="AW355" s="11" t="s">
        <v>43</v>
      </c>
      <c r="AX355" s="11" t="s">
        <v>81</v>
      </c>
      <c r="AY355" s="210" t="s">
        <v>129</v>
      </c>
    </row>
    <row r="356" spans="2:65" s="11" customFormat="1">
      <c r="B356" s="200"/>
      <c r="C356" s="201"/>
      <c r="D356" s="202" t="s">
        <v>138</v>
      </c>
      <c r="E356" s="203" t="s">
        <v>79</v>
      </c>
      <c r="F356" s="204" t="s">
        <v>418</v>
      </c>
      <c r="G356" s="201"/>
      <c r="H356" s="203" t="s">
        <v>79</v>
      </c>
      <c r="I356" s="205"/>
      <c r="J356" s="201"/>
      <c r="K356" s="201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138</v>
      </c>
      <c r="AU356" s="210" t="s">
        <v>89</v>
      </c>
      <c r="AV356" s="11" t="s">
        <v>86</v>
      </c>
      <c r="AW356" s="11" t="s">
        <v>43</v>
      </c>
      <c r="AX356" s="11" t="s">
        <v>81</v>
      </c>
      <c r="AY356" s="210" t="s">
        <v>129</v>
      </c>
    </row>
    <row r="357" spans="2:65" s="12" customFormat="1">
      <c r="B357" s="211"/>
      <c r="C357" s="212"/>
      <c r="D357" s="202" t="s">
        <v>138</v>
      </c>
      <c r="E357" s="213" t="s">
        <v>79</v>
      </c>
      <c r="F357" s="214" t="s">
        <v>355</v>
      </c>
      <c r="G357" s="212"/>
      <c r="H357" s="215">
        <v>2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138</v>
      </c>
      <c r="AU357" s="221" t="s">
        <v>89</v>
      </c>
      <c r="AV357" s="12" t="s">
        <v>89</v>
      </c>
      <c r="AW357" s="12" t="s">
        <v>43</v>
      </c>
      <c r="AX357" s="12" t="s">
        <v>86</v>
      </c>
      <c r="AY357" s="221" t="s">
        <v>129</v>
      </c>
    </row>
    <row r="358" spans="2:65" s="1" customFormat="1" ht="25.5" customHeight="1">
      <c r="B358" s="40"/>
      <c r="C358" s="188" t="s">
        <v>419</v>
      </c>
      <c r="D358" s="188" t="s">
        <v>131</v>
      </c>
      <c r="E358" s="189" t="s">
        <v>420</v>
      </c>
      <c r="F358" s="190" t="s">
        <v>421</v>
      </c>
      <c r="G358" s="191" t="s">
        <v>177</v>
      </c>
      <c r="H358" s="192">
        <v>2</v>
      </c>
      <c r="I358" s="193">
        <v>0</v>
      </c>
      <c r="J358" s="194">
        <f>ROUND(I358*H358,2)</f>
        <v>0</v>
      </c>
      <c r="K358" s="190" t="s">
        <v>135</v>
      </c>
      <c r="L358" s="60"/>
      <c r="M358" s="195" t="s">
        <v>79</v>
      </c>
      <c r="N358" s="196" t="s">
        <v>51</v>
      </c>
      <c r="O358" s="41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AR358" s="22" t="s">
        <v>86</v>
      </c>
      <c r="AT358" s="22" t="s">
        <v>131</v>
      </c>
      <c r="AU358" s="22" t="s">
        <v>89</v>
      </c>
      <c r="AY358" s="22" t="s">
        <v>129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22" t="s">
        <v>86</v>
      </c>
      <c r="BK358" s="199">
        <f>ROUND(I358*H358,2)</f>
        <v>0</v>
      </c>
      <c r="BL358" s="22" t="s">
        <v>86</v>
      </c>
      <c r="BM358" s="22" t="s">
        <v>422</v>
      </c>
    </row>
    <row r="359" spans="2:65" s="11" customFormat="1">
      <c r="B359" s="200"/>
      <c r="C359" s="201"/>
      <c r="D359" s="202" t="s">
        <v>138</v>
      </c>
      <c r="E359" s="203" t="s">
        <v>79</v>
      </c>
      <c r="F359" s="204" t="s">
        <v>405</v>
      </c>
      <c r="G359" s="201"/>
      <c r="H359" s="203" t="s">
        <v>79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138</v>
      </c>
      <c r="AU359" s="210" t="s">
        <v>89</v>
      </c>
      <c r="AV359" s="11" t="s">
        <v>86</v>
      </c>
      <c r="AW359" s="11" t="s">
        <v>43</v>
      </c>
      <c r="AX359" s="11" t="s">
        <v>81</v>
      </c>
      <c r="AY359" s="210" t="s">
        <v>129</v>
      </c>
    </row>
    <row r="360" spans="2:65" s="11" customFormat="1">
      <c r="B360" s="200"/>
      <c r="C360" s="201"/>
      <c r="D360" s="202" t="s">
        <v>138</v>
      </c>
      <c r="E360" s="203" t="s">
        <v>79</v>
      </c>
      <c r="F360" s="204" t="s">
        <v>418</v>
      </c>
      <c r="G360" s="201"/>
      <c r="H360" s="203" t="s">
        <v>79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138</v>
      </c>
      <c r="AU360" s="210" t="s">
        <v>89</v>
      </c>
      <c r="AV360" s="11" t="s">
        <v>86</v>
      </c>
      <c r="AW360" s="11" t="s">
        <v>43</v>
      </c>
      <c r="AX360" s="11" t="s">
        <v>81</v>
      </c>
      <c r="AY360" s="210" t="s">
        <v>129</v>
      </c>
    </row>
    <row r="361" spans="2:65" s="12" customFormat="1">
      <c r="B361" s="211"/>
      <c r="C361" s="212"/>
      <c r="D361" s="202" t="s">
        <v>138</v>
      </c>
      <c r="E361" s="213" t="s">
        <v>79</v>
      </c>
      <c r="F361" s="214" t="s">
        <v>355</v>
      </c>
      <c r="G361" s="212"/>
      <c r="H361" s="215">
        <v>2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138</v>
      </c>
      <c r="AU361" s="221" t="s">
        <v>89</v>
      </c>
      <c r="AV361" s="12" t="s">
        <v>89</v>
      </c>
      <c r="AW361" s="12" t="s">
        <v>43</v>
      </c>
      <c r="AX361" s="12" t="s">
        <v>86</v>
      </c>
      <c r="AY361" s="221" t="s">
        <v>129</v>
      </c>
    </row>
    <row r="362" spans="2:65" s="1" customFormat="1" ht="16.5" customHeight="1">
      <c r="B362" s="40"/>
      <c r="C362" s="222" t="s">
        <v>423</v>
      </c>
      <c r="D362" s="222" t="s">
        <v>170</v>
      </c>
      <c r="E362" s="223" t="s">
        <v>424</v>
      </c>
      <c r="F362" s="224" t="s">
        <v>425</v>
      </c>
      <c r="G362" s="225" t="s">
        <v>199</v>
      </c>
      <c r="H362" s="226">
        <v>0.2</v>
      </c>
      <c r="I362" s="227">
        <v>0</v>
      </c>
      <c r="J362" s="228">
        <f>ROUND(I362*H362,2)</f>
        <v>0</v>
      </c>
      <c r="K362" s="224" t="s">
        <v>135</v>
      </c>
      <c r="L362" s="229"/>
      <c r="M362" s="230" t="s">
        <v>79</v>
      </c>
      <c r="N362" s="231" t="s">
        <v>51</v>
      </c>
      <c r="O362" s="41"/>
      <c r="P362" s="197">
        <f>O362*H362</f>
        <v>0</v>
      </c>
      <c r="Q362" s="197">
        <v>1.2E-4</v>
      </c>
      <c r="R362" s="197">
        <f>Q362*H362</f>
        <v>2.4000000000000001E-5</v>
      </c>
      <c r="S362" s="197">
        <v>0</v>
      </c>
      <c r="T362" s="198">
        <f>S362*H362</f>
        <v>0</v>
      </c>
      <c r="AR362" s="22" t="s">
        <v>89</v>
      </c>
      <c r="AT362" s="22" t="s">
        <v>170</v>
      </c>
      <c r="AU362" s="22" t="s">
        <v>89</v>
      </c>
      <c r="AY362" s="22" t="s">
        <v>129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22" t="s">
        <v>86</v>
      </c>
      <c r="BK362" s="199">
        <f>ROUND(I362*H362,2)</f>
        <v>0</v>
      </c>
      <c r="BL362" s="22" t="s">
        <v>86</v>
      </c>
      <c r="BM362" s="22" t="s">
        <v>426</v>
      </c>
    </row>
    <row r="363" spans="2:65" s="11" customFormat="1">
      <c r="B363" s="200"/>
      <c r="C363" s="201"/>
      <c r="D363" s="202" t="s">
        <v>138</v>
      </c>
      <c r="E363" s="203" t="s">
        <v>79</v>
      </c>
      <c r="F363" s="204" t="s">
        <v>405</v>
      </c>
      <c r="G363" s="201"/>
      <c r="H363" s="203" t="s">
        <v>79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138</v>
      </c>
      <c r="AU363" s="210" t="s">
        <v>89</v>
      </c>
      <c r="AV363" s="11" t="s">
        <v>86</v>
      </c>
      <c r="AW363" s="11" t="s">
        <v>43</v>
      </c>
      <c r="AX363" s="11" t="s">
        <v>81</v>
      </c>
      <c r="AY363" s="210" t="s">
        <v>129</v>
      </c>
    </row>
    <row r="364" spans="2:65" s="11" customFormat="1">
      <c r="B364" s="200"/>
      <c r="C364" s="201"/>
      <c r="D364" s="202" t="s">
        <v>138</v>
      </c>
      <c r="E364" s="203" t="s">
        <v>79</v>
      </c>
      <c r="F364" s="204" t="s">
        <v>418</v>
      </c>
      <c r="G364" s="201"/>
      <c r="H364" s="203" t="s">
        <v>79</v>
      </c>
      <c r="I364" s="205"/>
      <c r="J364" s="201"/>
      <c r="K364" s="201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138</v>
      </c>
      <c r="AU364" s="210" t="s">
        <v>89</v>
      </c>
      <c r="AV364" s="11" t="s">
        <v>86</v>
      </c>
      <c r="AW364" s="11" t="s">
        <v>43</v>
      </c>
      <c r="AX364" s="11" t="s">
        <v>81</v>
      </c>
      <c r="AY364" s="210" t="s">
        <v>129</v>
      </c>
    </row>
    <row r="365" spans="2:65" s="12" customFormat="1">
      <c r="B365" s="211"/>
      <c r="C365" s="212"/>
      <c r="D365" s="202" t="s">
        <v>138</v>
      </c>
      <c r="E365" s="213" t="s">
        <v>79</v>
      </c>
      <c r="F365" s="214" t="s">
        <v>364</v>
      </c>
      <c r="G365" s="212"/>
      <c r="H365" s="215">
        <v>0.2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138</v>
      </c>
      <c r="AU365" s="221" t="s">
        <v>89</v>
      </c>
      <c r="AV365" s="12" t="s">
        <v>89</v>
      </c>
      <c r="AW365" s="12" t="s">
        <v>43</v>
      </c>
      <c r="AX365" s="12" t="s">
        <v>86</v>
      </c>
      <c r="AY365" s="221" t="s">
        <v>129</v>
      </c>
    </row>
    <row r="366" spans="2:65" s="1" customFormat="1" ht="16.5" customHeight="1">
      <c r="B366" s="40"/>
      <c r="C366" s="188" t="s">
        <v>303</v>
      </c>
      <c r="D366" s="188" t="s">
        <v>131</v>
      </c>
      <c r="E366" s="189" t="s">
        <v>427</v>
      </c>
      <c r="F366" s="190" t="s">
        <v>428</v>
      </c>
      <c r="G366" s="191" t="s">
        <v>177</v>
      </c>
      <c r="H366" s="192">
        <v>24</v>
      </c>
      <c r="I366" s="193">
        <v>0</v>
      </c>
      <c r="J366" s="194">
        <f>ROUND(I366*H366,2)</f>
        <v>0</v>
      </c>
      <c r="K366" s="190" t="s">
        <v>135</v>
      </c>
      <c r="L366" s="60"/>
      <c r="M366" s="195" t="s">
        <v>79</v>
      </c>
      <c r="N366" s="196" t="s">
        <v>51</v>
      </c>
      <c r="O366" s="41"/>
      <c r="P366" s="197">
        <f>O366*H366</f>
        <v>0</v>
      </c>
      <c r="Q366" s="197">
        <v>0</v>
      </c>
      <c r="R366" s="197">
        <f>Q366*H366</f>
        <v>0</v>
      </c>
      <c r="S366" s="197">
        <v>0</v>
      </c>
      <c r="T366" s="198">
        <f>S366*H366</f>
        <v>0</v>
      </c>
      <c r="AR366" s="22" t="s">
        <v>86</v>
      </c>
      <c r="AT366" s="22" t="s">
        <v>131</v>
      </c>
      <c r="AU366" s="22" t="s">
        <v>89</v>
      </c>
      <c r="AY366" s="22" t="s">
        <v>129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22" t="s">
        <v>86</v>
      </c>
      <c r="BK366" s="199">
        <f>ROUND(I366*H366,2)</f>
        <v>0</v>
      </c>
      <c r="BL366" s="22" t="s">
        <v>86</v>
      </c>
      <c r="BM366" s="22" t="s">
        <v>429</v>
      </c>
    </row>
    <row r="367" spans="2:65" s="11" customFormat="1">
      <c r="B367" s="200"/>
      <c r="C367" s="201"/>
      <c r="D367" s="202" t="s">
        <v>138</v>
      </c>
      <c r="E367" s="203" t="s">
        <v>79</v>
      </c>
      <c r="F367" s="204" t="s">
        <v>222</v>
      </c>
      <c r="G367" s="201"/>
      <c r="H367" s="203" t="s">
        <v>79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138</v>
      </c>
      <c r="AU367" s="210" t="s">
        <v>89</v>
      </c>
      <c r="AV367" s="11" t="s">
        <v>86</v>
      </c>
      <c r="AW367" s="11" t="s">
        <v>43</v>
      </c>
      <c r="AX367" s="11" t="s">
        <v>81</v>
      </c>
      <c r="AY367" s="210" t="s">
        <v>129</v>
      </c>
    </row>
    <row r="368" spans="2:65" s="11" customFormat="1">
      <c r="B368" s="200"/>
      <c r="C368" s="201"/>
      <c r="D368" s="202" t="s">
        <v>138</v>
      </c>
      <c r="E368" s="203" t="s">
        <v>79</v>
      </c>
      <c r="F368" s="204" t="s">
        <v>223</v>
      </c>
      <c r="G368" s="201"/>
      <c r="H368" s="203" t="s">
        <v>79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138</v>
      </c>
      <c r="AU368" s="210" t="s">
        <v>89</v>
      </c>
      <c r="AV368" s="11" t="s">
        <v>86</v>
      </c>
      <c r="AW368" s="11" t="s">
        <v>43</v>
      </c>
      <c r="AX368" s="11" t="s">
        <v>81</v>
      </c>
      <c r="AY368" s="210" t="s">
        <v>129</v>
      </c>
    </row>
    <row r="369" spans="2:51" s="12" customFormat="1">
      <c r="B369" s="211"/>
      <c r="C369" s="212"/>
      <c r="D369" s="202" t="s">
        <v>138</v>
      </c>
      <c r="E369" s="213" t="s">
        <v>79</v>
      </c>
      <c r="F369" s="214" t="s">
        <v>136</v>
      </c>
      <c r="G369" s="212"/>
      <c r="H369" s="215">
        <v>4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138</v>
      </c>
      <c r="AU369" s="221" t="s">
        <v>89</v>
      </c>
      <c r="AV369" s="12" t="s">
        <v>89</v>
      </c>
      <c r="AW369" s="12" t="s">
        <v>43</v>
      </c>
      <c r="AX369" s="12" t="s">
        <v>81</v>
      </c>
      <c r="AY369" s="221" t="s">
        <v>129</v>
      </c>
    </row>
    <row r="370" spans="2:51" s="11" customFormat="1">
      <c r="B370" s="200"/>
      <c r="C370" s="201"/>
      <c r="D370" s="202" t="s">
        <v>138</v>
      </c>
      <c r="E370" s="203" t="s">
        <v>79</v>
      </c>
      <c r="F370" s="204" t="s">
        <v>224</v>
      </c>
      <c r="G370" s="201"/>
      <c r="H370" s="203" t="s">
        <v>79</v>
      </c>
      <c r="I370" s="205"/>
      <c r="J370" s="201"/>
      <c r="K370" s="201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138</v>
      </c>
      <c r="AU370" s="210" t="s">
        <v>89</v>
      </c>
      <c r="AV370" s="11" t="s">
        <v>86</v>
      </c>
      <c r="AW370" s="11" t="s">
        <v>43</v>
      </c>
      <c r="AX370" s="11" t="s">
        <v>81</v>
      </c>
      <c r="AY370" s="210" t="s">
        <v>129</v>
      </c>
    </row>
    <row r="371" spans="2:51" s="12" customFormat="1">
      <c r="B371" s="211"/>
      <c r="C371" s="212"/>
      <c r="D371" s="202" t="s">
        <v>138</v>
      </c>
      <c r="E371" s="213" t="s">
        <v>79</v>
      </c>
      <c r="F371" s="214" t="s">
        <v>89</v>
      </c>
      <c r="G371" s="212"/>
      <c r="H371" s="215">
        <v>2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138</v>
      </c>
      <c r="AU371" s="221" t="s">
        <v>89</v>
      </c>
      <c r="AV371" s="12" t="s">
        <v>89</v>
      </c>
      <c r="AW371" s="12" t="s">
        <v>43</v>
      </c>
      <c r="AX371" s="12" t="s">
        <v>81</v>
      </c>
      <c r="AY371" s="221" t="s">
        <v>129</v>
      </c>
    </row>
    <row r="372" spans="2:51" s="11" customFormat="1">
      <c r="B372" s="200"/>
      <c r="C372" s="201"/>
      <c r="D372" s="202" t="s">
        <v>138</v>
      </c>
      <c r="E372" s="203" t="s">
        <v>79</v>
      </c>
      <c r="F372" s="204" t="s">
        <v>225</v>
      </c>
      <c r="G372" s="201"/>
      <c r="H372" s="203" t="s">
        <v>79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138</v>
      </c>
      <c r="AU372" s="210" t="s">
        <v>89</v>
      </c>
      <c r="AV372" s="11" t="s">
        <v>86</v>
      </c>
      <c r="AW372" s="11" t="s">
        <v>43</v>
      </c>
      <c r="AX372" s="11" t="s">
        <v>81</v>
      </c>
      <c r="AY372" s="210" t="s">
        <v>129</v>
      </c>
    </row>
    <row r="373" spans="2:51" s="12" customFormat="1">
      <c r="B373" s="211"/>
      <c r="C373" s="212"/>
      <c r="D373" s="202" t="s">
        <v>138</v>
      </c>
      <c r="E373" s="213" t="s">
        <v>79</v>
      </c>
      <c r="F373" s="214" t="s">
        <v>136</v>
      </c>
      <c r="G373" s="212"/>
      <c r="H373" s="215">
        <v>4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138</v>
      </c>
      <c r="AU373" s="221" t="s">
        <v>89</v>
      </c>
      <c r="AV373" s="12" t="s">
        <v>89</v>
      </c>
      <c r="AW373" s="12" t="s">
        <v>43</v>
      </c>
      <c r="AX373" s="12" t="s">
        <v>81</v>
      </c>
      <c r="AY373" s="221" t="s">
        <v>129</v>
      </c>
    </row>
    <row r="374" spans="2:51" s="11" customFormat="1">
      <c r="B374" s="200"/>
      <c r="C374" s="201"/>
      <c r="D374" s="202" t="s">
        <v>138</v>
      </c>
      <c r="E374" s="203" t="s">
        <v>79</v>
      </c>
      <c r="F374" s="204" t="s">
        <v>226</v>
      </c>
      <c r="G374" s="201"/>
      <c r="H374" s="203" t="s">
        <v>79</v>
      </c>
      <c r="I374" s="205"/>
      <c r="J374" s="201"/>
      <c r="K374" s="201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138</v>
      </c>
      <c r="AU374" s="210" t="s">
        <v>89</v>
      </c>
      <c r="AV374" s="11" t="s">
        <v>86</v>
      </c>
      <c r="AW374" s="11" t="s">
        <v>43</v>
      </c>
      <c r="AX374" s="11" t="s">
        <v>81</v>
      </c>
      <c r="AY374" s="210" t="s">
        <v>129</v>
      </c>
    </row>
    <row r="375" spans="2:51" s="12" customFormat="1">
      <c r="B375" s="211"/>
      <c r="C375" s="212"/>
      <c r="D375" s="202" t="s">
        <v>138</v>
      </c>
      <c r="E375" s="213" t="s">
        <v>79</v>
      </c>
      <c r="F375" s="214" t="s">
        <v>89</v>
      </c>
      <c r="G375" s="212"/>
      <c r="H375" s="215">
        <v>2</v>
      </c>
      <c r="I375" s="216"/>
      <c r="J375" s="212"/>
      <c r="K375" s="212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138</v>
      </c>
      <c r="AU375" s="221" t="s">
        <v>89</v>
      </c>
      <c r="AV375" s="12" t="s">
        <v>89</v>
      </c>
      <c r="AW375" s="12" t="s">
        <v>43</v>
      </c>
      <c r="AX375" s="12" t="s">
        <v>81</v>
      </c>
      <c r="AY375" s="221" t="s">
        <v>129</v>
      </c>
    </row>
    <row r="376" spans="2:51" s="11" customFormat="1">
      <c r="B376" s="200"/>
      <c r="C376" s="201"/>
      <c r="D376" s="202" t="s">
        <v>138</v>
      </c>
      <c r="E376" s="203" t="s">
        <v>79</v>
      </c>
      <c r="F376" s="204" t="s">
        <v>227</v>
      </c>
      <c r="G376" s="201"/>
      <c r="H376" s="203" t="s">
        <v>79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138</v>
      </c>
      <c r="AU376" s="210" t="s">
        <v>89</v>
      </c>
      <c r="AV376" s="11" t="s">
        <v>86</v>
      </c>
      <c r="AW376" s="11" t="s">
        <v>43</v>
      </c>
      <c r="AX376" s="11" t="s">
        <v>81</v>
      </c>
      <c r="AY376" s="210" t="s">
        <v>129</v>
      </c>
    </row>
    <row r="377" spans="2:51" s="12" customFormat="1">
      <c r="B377" s="211"/>
      <c r="C377" s="212"/>
      <c r="D377" s="202" t="s">
        <v>138</v>
      </c>
      <c r="E377" s="213" t="s">
        <v>79</v>
      </c>
      <c r="F377" s="214" t="s">
        <v>136</v>
      </c>
      <c r="G377" s="212"/>
      <c r="H377" s="215">
        <v>4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138</v>
      </c>
      <c r="AU377" s="221" t="s">
        <v>89</v>
      </c>
      <c r="AV377" s="12" t="s">
        <v>89</v>
      </c>
      <c r="AW377" s="12" t="s">
        <v>43</v>
      </c>
      <c r="AX377" s="12" t="s">
        <v>81</v>
      </c>
      <c r="AY377" s="221" t="s">
        <v>129</v>
      </c>
    </row>
    <row r="378" spans="2:51" s="11" customFormat="1">
      <c r="B378" s="200"/>
      <c r="C378" s="201"/>
      <c r="D378" s="202" t="s">
        <v>138</v>
      </c>
      <c r="E378" s="203" t="s">
        <v>79</v>
      </c>
      <c r="F378" s="204" t="s">
        <v>228</v>
      </c>
      <c r="G378" s="201"/>
      <c r="H378" s="203" t="s">
        <v>79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138</v>
      </c>
      <c r="AU378" s="210" t="s">
        <v>89</v>
      </c>
      <c r="AV378" s="11" t="s">
        <v>86</v>
      </c>
      <c r="AW378" s="11" t="s">
        <v>43</v>
      </c>
      <c r="AX378" s="11" t="s">
        <v>81</v>
      </c>
      <c r="AY378" s="210" t="s">
        <v>129</v>
      </c>
    </row>
    <row r="379" spans="2:51" s="12" customFormat="1">
      <c r="B379" s="211"/>
      <c r="C379" s="212"/>
      <c r="D379" s="202" t="s">
        <v>138</v>
      </c>
      <c r="E379" s="213" t="s">
        <v>79</v>
      </c>
      <c r="F379" s="214" t="s">
        <v>89</v>
      </c>
      <c r="G379" s="212"/>
      <c r="H379" s="215">
        <v>2</v>
      </c>
      <c r="I379" s="216"/>
      <c r="J379" s="212"/>
      <c r="K379" s="212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138</v>
      </c>
      <c r="AU379" s="221" t="s">
        <v>89</v>
      </c>
      <c r="AV379" s="12" t="s">
        <v>89</v>
      </c>
      <c r="AW379" s="12" t="s">
        <v>43</v>
      </c>
      <c r="AX379" s="12" t="s">
        <v>81</v>
      </c>
      <c r="AY379" s="221" t="s">
        <v>129</v>
      </c>
    </row>
    <row r="380" spans="2:51" s="11" customFormat="1">
      <c r="B380" s="200"/>
      <c r="C380" s="201"/>
      <c r="D380" s="202" t="s">
        <v>138</v>
      </c>
      <c r="E380" s="203" t="s">
        <v>79</v>
      </c>
      <c r="F380" s="204" t="s">
        <v>229</v>
      </c>
      <c r="G380" s="201"/>
      <c r="H380" s="203" t="s">
        <v>79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138</v>
      </c>
      <c r="AU380" s="210" t="s">
        <v>89</v>
      </c>
      <c r="AV380" s="11" t="s">
        <v>86</v>
      </c>
      <c r="AW380" s="11" t="s">
        <v>43</v>
      </c>
      <c r="AX380" s="11" t="s">
        <v>81</v>
      </c>
      <c r="AY380" s="210" t="s">
        <v>129</v>
      </c>
    </row>
    <row r="381" spans="2:51" s="12" customFormat="1">
      <c r="B381" s="211"/>
      <c r="C381" s="212"/>
      <c r="D381" s="202" t="s">
        <v>138</v>
      </c>
      <c r="E381" s="213" t="s">
        <v>79</v>
      </c>
      <c r="F381" s="214" t="s">
        <v>136</v>
      </c>
      <c r="G381" s="212"/>
      <c r="H381" s="215">
        <v>4</v>
      </c>
      <c r="I381" s="216"/>
      <c r="J381" s="212"/>
      <c r="K381" s="212"/>
      <c r="L381" s="217"/>
      <c r="M381" s="218"/>
      <c r="N381" s="219"/>
      <c r="O381" s="219"/>
      <c r="P381" s="219"/>
      <c r="Q381" s="219"/>
      <c r="R381" s="219"/>
      <c r="S381" s="219"/>
      <c r="T381" s="220"/>
      <c r="AT381" s="221" t="s">
        <v>138</v>
      </c>
      <c r="AU381" s="221" t="s">
        <v>89</v>
      </c>
      <c r="AV381" s="12" t="s">
        <v>89</v>
      </c>
      <c r="AW381" s="12" t="s">
        <v>43</v>
      </c>
      <c r="AX381" s="12" t="s">
        <v>81</v>
      </c>
      <c r="AY381" s="221" t="s">
        <v>129</v>
      </c>
    </row>
    <row r="382" spans="2:51" s="11" customFormat="1">
      <c r="B382" s="200"/>
      <c r="C382" s="201"/>
      <c r="D382" s="202" t="s">
        <v>138</v>
      </c>
      <c r="E382" s="203" t="s">
        <v>79</v>
      </c>
      <c r="F382" s="204" t="s">
        <v>230</v>
      </c>
      <c r="G382" s="201"/>
      <c r="H382" s="203" t="s">
        <v>79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138</v>
      </c>
      <c r="AU382" s="210" t="s">
        <v>89</v>
      </c>
      <c r="AV382" s="11" t="s">
        <v>86</v>
      </c>
      <c r="AW382" s="11" t="s">
        <v>43</v>
      </c>
      <c r="AX382" s="11" t="s">
        <v>81</v>
      </c>
      <c r="AY382" s="210" t="s">
        <v>129</v>
      </c>
    </row>
    <row r="383" spans="2:51" s="12" customFormat="1">
      <c r="B383" s="211"/>
      <c r="C383" s="212"/>
      <c r="D383" s="202" t="s">
        <v>138</v>
      </c>
      <c r="E383" s="213" t="s">
        <v>79</v>
      </c>
      <c r="F383" s="214" t="s">
        <v>89</v>
      </c>
      <c r="G383" s="212"/>
      <c r="H383" s="215">
        <v>2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138</v>
      </c>
      <c r="AU383" s="221" t="s">
        <v>89</v>
      </c>
      <c r="AV383" s="12" t="s">
        <v>89</v>
      </c>
      <c r="AW383" s="12" t="s">
        <v>43</v>
      </c>
      <c r="AX383" s="12" t="s">
        <v>81</v>
      </c>
      <c r="AY383" s="221" t="s">
        <v>129</v>
      </c>
    </row>
    <row r="384" spans="2:51" s="13" customFormat="1">
      <c r="B384" s="232"/>
      <c r="C384" s="233"/>
      <c r="D384" s="202" t="s">
        <v>138</v>
      </c>
      <c r="E384" s="234" t="s">
        <v>79</v>
      </c>
      <c r="F384" s="235" t="s">
        <v>231</v>
      </c>
      <c r="G384" s="233"/>
      <c r="H384" s="236">
        <v>24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AT384" s="242" t="s">
        <v>138</v>
      </c>
      <c r="AU384" s="242" t="s">
        <v>89</v>
      </c>
      <c r="AV384" s="13" t="s">
        <v>136</v>
      </c>
      <c r="AW384" s="13" t="s">
        <v>43</v>
      </c>
      <c r="AX384" s="13" t="s">
        <v>86</v>
      </c>
      <c r="AY384" s="242" t="s">
        <v>129</v>
      </c>
    </row>
    <row r="385" spans="2:65" s="1" customFormat="1" ht="38.25" customHeight="1">
      <c r="B385" s="40"/>
      <c r="C385" s="188" t="s">
        <v>430</v>
      </c>
      <c r="D385" s="188" t="s">
        <v>131</v>
      </c>
      <c r="E385" s="189" t="s">
        <v>431</v>
      </c>
      <c r="F385" s="190" t="s">
        <v>432</v>
      </c>
      <c r="G385" s="191" t="s">
        <v>177</v>
      </c>
      <c r="H385" s="192">
        <v>6</v>
      </c>
      <c r="I385" s="193">
        <v>0</v>
      </c>
      <c r="J385" s="194">
        <f>ROUND(I385*H385,2)</f>
        <v>0</v>
      </c>
      <c r="K385" s="190" t="s">
        <v>135</v>
      </c>
      <c r="L385" s="60"/>
      <c r="M385" s="195" t="s">
        <v>79</v>
      </c>
      <c r="N385" s="196" t="s">
        <v>51</v>
      </c>
      <c r="O385" s="41"/>
      <c r="P385" s="197">
        <f>O385*H385</f>
        <v>0</v>
      </c>
      <c r="Q385" s="197">
        <v>0.57010000000000005</v>
      </c>
      <c r="R385" s="197">
        <f>Q385*H385</f>
        <v>3.4206000000000003</v>
      </c>
      <c r="S385" s="197">
        <v>0</v>
      </c>
      <c r="T385" s="198">
        <f>S385*H385</f>
        <v>0</v>
      </c>
      <c r="AR385" s="22" t="s">
        <v>86</v>
      </c>
      <c r="AT385" s="22" t="s">
        <v>131</v>
      </c>
      <c r="AU385" s="22" t="s">
        <v>89</v>
      </c>
      <c r="AY385" s="22" t="s">
        <v>129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22" t="s">
        <v>86</v>
      </c>
      <c r="BK385" s="199">
        <f>ROUND(I385*H385,2)</f>
        <v>0</v>
      </c>
      <c r="BL385" s="22" t="s">
        <v>86</v>
      </c>
      <c r="BM385" s="22" t="s">
        <v>433</v>
      </c>
    </row>
    <row r="386" spans="2:65" s="11" customFormat="1">
      <c r="B386" s="200"/>
      <c r="C386" s="201"/>
      <c r="D386" s="202" t="s">
        <v>138</v>
      </c>
      <c r="E386" s="203" t="s">
        <v>79</v>
      </c>
      <c r="F386" s="204" t="s">
        <v>154</v>
      </c>
      <c r="G386" s="201"/>
      <c r="H386" s="203" t="s">
        <v>79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138</v>
      </c>
      <c r="AU386" s="210" t="s">
        <v>89</v>
      </c>
      <c r="AV386" s="11" t="s">
        <v>86</v>
      </c>
      <c r="AW386" s="11" t="s">
        <v>43</v>
      </c>
      <c r="AX386" s="11" t="s">
        <v>81</v>
      </c>
      <c r="AY386" s="210" t="s">
        <v>129</v>
      </c>
    </row>
    <row r="387" spans="2:65" s="11" customFormat="1">
      <c r="B387" s="200"/>
      <c r="C387" s="201"/>
      <c r="D387" s="202" t="s">
        <v>138</v>
      </c>
      <c r="E387" s="203" t="s">
        <v>79</v>
      </c>
      <c r="F387" s="204" t="s">
        <v>139</v>
      </c>
      <c r="G387" s="201"/>
      <c r="H387" s="203" t="s">
        <v>79</v>
      </c>
      <c r="I387" s="205"/>
      <c r="J387" s="201"/>
      <c r="K387" s="201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138</v>
      </c>
      <c r="AU387" s="210" t="s">
        <v>89</v>
      </c>
      <c r="AV387" s="11" t="s">
        <v>86</v>
      </c>
      <c r="AW387" s="11" t="s">
        <v>43</v>
      </c>
      <c r="AX387" s="11" t="s">
        <v>81</v>
      </c>
      <c r="AY387" s="210" t="s">
        <v>129</v>
      </c>
    </row>
    <row r="388" spans="2:65" s="12" customFormat="1">
      <c r="B388" s="211"/>
      <c r="C388" s="212"/>
      <c r="D388" s="202" t="s">
        <v>138</v>
      </c>
      <c r="E388" s="213" t="s">
        <v>79</v>
      </c>
      <c r="F388" s="214" t="s">
        <v>165</v>
      </c>
      <c r="G388" s="212"/>
      <c r="H388" s="215">
        <v>6</v>
      </c>
      <c r="I388" s="216"/>
      <c r="J388" s="212"/>
      <c r="K388" s="212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138</v>
      </c>
      <c r="AU388" s="221" t="s">
        <v>89</v>
      </c>
      <c r="AV388" s="12" t="s">
        <v>89</v>
      </c>
      <c r="AW388" s="12" t="s">
        <v>43</v>
      </c>
      <c r="AX388" s="12" t="s">
        <v>86</v>
      </c>
      <c r="AY388" s="221" t="s">
        <v>129</v>
      </c>
    </row>
    <row r="389" spans="2:65" s="1" customFormat="1" ht="38.25" customHeight="1">
      <c r="B389" s="40"/>
      <c r="C389" s="188" t="s">
        <v>434</v>
      </c>
      <c r="D389" s="188" t="s">
        <v>131</v>
      </c>
      <c r="E389" s="189" t="s">
        <v>435</v>
      </c>
      <c r="F389" s="190" t="s">
        <v>436</v>
      </c>
      <c r="G389" s="191" t="s">
        <v>177</v>
      </c>
      <c r="H389" s="192">
        <v>8</v>
      </c>
      <c r="I389" s="193">
        <v>0</v>
      </c>
      <c r="J389" s="194">
        <f>ROUND(I389*H389,2)</f>
        <v>0</v>
      </c>
      <c r="K389" s="190" t="s">
        <v>135</v>
      </c>
      <c r="L389" s="60"/>
      <c r="M389" s="195" t="s">
        <v>79</v>
      </c>
      <c r="N389" s="196" t="s">
        <v>51</v>
      </c>
      <c r="O389" s="41"/>
      <c r="P389" s="197">
        <f>O389*H389</f>
        <v>0</v>
      </c>
      <c r="Q389" s="197">
        <v>0.57010000000000005</v>
      </c>
      <c r="R389" s="197">
        <f>Q389*H389</f>
        <v>4.5608000000000004</v>
      </c>
      <c r="S389" s="197">
        <v>0</v>
      </c>
      <c r="T389" s="198">
        <f>S389*H389</f>
        <v>0</v>
      </c>
      <c r="AR389" s="22" t="s">
        <v>86</v>
      </c>
      <c r="AT389" s="22" t="s">
        <v>131</v>
      </c>
      <c r="AU389" s="22" t="s">
        <v>89</v>
      </c>
      <c r="AY389" s="22" t="s">
        <v>129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22" t="s">
        <v>86</v>
      </c>
      <c r="BK389" s="199">
        <f>ROUND(I389*H389,2)</f>
        <v>0</v>
      </c>
      <c r="BL389" s="22" t="s">
        <v>86</v>
      </c>
      <c r="BM389" s="22" t="s">
        <v>437</v>
      </c>
    </row>
    <row r="390" spans="2:65" s="11" customFormat="1">
      <c r="B390" s="200"/>
      <c r="C390" s="201"/>
      <c r="D390" s="202" t="s">
        <v>138</v>
      </c>
      <c r="E390" s="203" t="s">
        <v>79</v>
      </c>
      <c r="F390" s="204" t="s">
        <v>222</v>
      </c>
      <c r="G390" s="201"/>
      <c r="H390" s="203" t="s">
        <v>79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138</v>
      </c>
      <c r="AU390" s="210" t="s">
        <v>89</v>
      </c>
      <c r="AV390" s="11" t="s">
        <v>86</v>
      </c>
      <c r="AW390" s="11" t="s">
        <v>43</v>
      </c>
      <c r="AX390" s="11" t="s">
        <v>81</v>
      </c>
      <c r="AY390" s="210" t="s">
        <v>129</v>
      </c>
    </row>
    <row r="391" spans="2:65" s="12" customFormat="1">
      <c r="B391" s="211"/>
      <c r="C391" s="212"/>
      <c r="D391" s="202" t="s">
        <v>138</v>
      </c>
      <c r="E391" s="213" t="s">
        <v>79</v>
      </c>
      <c r="F391" s="214" t="s">
        <v>183</v>
      </c>
      <c r="G391" s="212"/>
      <c r="H391" s="215">
        <v>8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138</v>
      </c>
      <c r="AU391" s="221" t="s">
        <v>89</v>
      </c>
      <c r="AV391" s="12" t="s">
        <v>89</v>
      </c>
      <c r="AW391" s="12" t="s">
        <v>43</v>
      </c>
      <c r="AX391" s="12" t="s">
        <v>86</v>
      </c>
      <c r="AY391" s="221" t="s">
        <v>129</v>
      </c>
    </row>
    <row r="392" spans="2:65" s="1" customFormat="1" ht="16.5" customHeight="1">
      <c r="B392" s="40"/>
      <c r="C392" s="222" t="s">
        <v>438</v>
      </c>
      <c r="D392" s="222" t="s">
        <v>170</v>
      </c>
      <c r="E392" s="223" t="s">
        <v>439</v>
      </c>
      <c r="F392" s="224" t="s">
        <v>440</v>
      </c>
      <c r="G392" s="225" t="s">
        <v>177</v>
      </c>
      <c r="H392" s="226">
        <v>8</v>
      </c>
      <c r="I392" s="227">
        <v>0</v>
      </c>
      <c r="J392" s="228">
        <f>ROUND(I392*H392,2)</f>
        <v>0</v>
      </c>
      <c r="K392" s="224" t="s">
        <v>235</v>
      </c>
      <c r="L392" s="229"/>
      <c r="M392" s="230" t="s">
        <v>79</v>
      </c>
      <c r="N392" s="231" t="s">
        <v>51</v>
      </c>
      <c r="O392" s="4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AR392" s="22" t="s">
        <v>89</v>
      </c>
      <c r="AT392" s="22" t="s">
        <v>170</v>
      </c>
      <c r="AU392" s="22" t="s">
        <v>89</v>
      </c>
      <c r="AY392" s="22" t="s">
        <v>129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22" t="s">
        <v>86</v>
      </c>
      <c r="BK392" s="199">
        <f>ROUND(I392*H392,2)</f>
        <v>0</v>
      </c>
      <c r="BL392" s="22" t="s">
        <v>86</v>
      </c>
      <c r="BM392" s="22" t="s">
        <v>441</v>
      </c>
    </row>
    <row r="393" spans="2:65" s="11" customFormat="1">
      <c r="B393" s="200"/>
      <c r="C393" s="201"/>
      <c r="D393" s="202" t="s">
        <v>138</v>
      </c>
      <c r="E393" s="203" t="s">
        <v>79</v>
      </c>
      <c r="F393" s="204" t="s">
        <v>222</v>
      </c>
      <c r="G393" s="201"/>
      <c r="H393" s="203" t="s">
        <v>79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138</v>
      </c>
      <c r="AU393" s="210" t="s">
        <v>89</v>
      </c>
      <c r="AV393" s="11" t="s">
        <v>86</v>
      </c>
      <c r="AW393" s="11" t="s">
        <v>43</v>
      </c>
      <c r="AX393" s="11" t="s">
        <v>81</v>
      </c>
      <c r="AY393" s="210" t="s">
        <v>129</v>
      </c>
    </row>
    <row r="394" spans="2:65" s="12" customFormat="1">
      <c r="B394" s="211"/>
      <c r="C394" s="212"/>
      <c r="D394" s="202" t="s">
        <v>138</v>
      </c>
      <c r="E394" s="213" t="s">
        <v>79</v>
      </c>
      <c r="F394" s="214" t="s">
        <v>183</v>
      </c>
      <c r="G394" s="212"/>
      <c r="H394" s="215">
        <v>8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138</v>
      </c>
      <c r="AU394" s="221" t="s">
        <v>89</v>
      </c>
      <c r="AV394" s="12" t="s">
        <v>89</v>
      </c>
      <c r="AW394" s="12" t="s">
        <v>43</v>
      </c>
      <c r="AX394" s="12" t="s">
        <v>86</v>
      </c>
      <c r="AY394" s="221" t="s">
        <v>129</v>
      </c>
    </row>
    <row r="395" spans="2:65" s="1" customFormat="1" ht="16.5" customHeight="1">
      <c r="B395" s="40"/>
      <c r="C395" s="222" t="s">
        <v>442</v>
      </c>
      <c r="D395" s="222" t="s">
        <v>170</v>
      </c>
      <c r="E395" s="223" t="s">
        <v>443</v>
      </c>
      <c r="F395" s="224" t="s">
        <v>444</v>
      </c>
      <c r="G395" s="225" t="s">
        <v>177</v>
      </c>
      <c r="H395" s="226">
        <v>8</v>
      </c>
      <c r="I395" s="227">
        <v>0</v>
      </c>
      <c r="J395" s="228">
        <f>ROUND(I395*H395,2)</f>
        <v>0</v>
      </c>
      <c r="K395" s="224" t="s">
        <v>235</v>
      </c>
      <c r="L395" s="229"/>
      <c r="M395" s="230" t="s">
        <v>79</v>
      </c>
      <c r="N395" s="231" t="s">
        <v>51</v>
      </c>
      <c r="O395" s="41"/>
      <c r="P395" s="197">
        <f>O395*H395</f>
        <v>0</v>
      </c>
      <c r="Q395" s="197">
        <v>0</v>
      </c>
      <c r="R395" s="197">
        <f>Q395*H395</f>
        <v>0</v>
      </c>
      <c r="S395" s="197">
        <v>0</v>
      </c>
      <c r="T395" s="198">
        <f>S395*H395</f>
        <v>0</v>
      </c>
      <c r="AR395" s="22" t="s">
        <v>89</v>
      </c>
      <c r="AT395" s="22" t="s">
        <v>170</v>
      </c>
      <c r="AU395" s="22" t="s">
        <v>89</v>
      </c>
      <c r="AY395" s="22" t="s">
        <v>129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22" t="s">
        <v>86</v>
      </c>
      <c r="BK395" s="199">
        <f>ROUND(I395*H395,2)</f>
        <v>0</v>
      </c>
      <c r="BL395" s="22" t="s">
        <v>86</v>
      </c>
      <c r="BM395" s="22" t="s">
        <v>445</v>
      </c>
    </row>
    <row r="396" spans="2:65" s="11" customFormat="1">
      <c r="B396" s="200"/>
      <c r="C396" s="201"/>
      <c r="D396" s="202" t="s">
        <v>138</v>
      </c>
      <c r="E396" s="203" t="s">
        <v>79</v>
      </c>
      <c r="F396" s="204" t="s">
        <v>222</v>
      </c>
      <c r="G396" s="201"/>
      <c r="H396" s="203" t="s">
        <v>79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138</v>
      </c>
      <c r="AU396" s="210" t="s">
        <v>89</v>
      </c>
      <c r="AV396" s="11" t="s">
        <v>86</v>
      </c>
      <c r="AW396" s="11" t="s">
        <v>43</v>
      </c>
      <c r="AX396" s="11" t="s">
        <v>81</v>
      </c>
      <c r="AY396" s="210" t="s">
        <v>129</v>
      </c>
    </row>
    <row r="397" spans="2:65" s="12" customFormat="1">
      <c r="B397" s="211"/>
      <c r="C397" s="212"/>
      <c r="D397" s="202" t="s">
        <v>138</v>
      </c>
      <c r="E397" s="213" t="s">
        <v>79</v>
      </c>
      <c r="F397" s="214" t="s">
        <v>183</v>
      </c>
      <c r="G397" s="212"/>
      <c r="H397" s="215">
        <v>8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138</v>
      </c>
      <c r="AU397" s="221" t="s">
        <v>89</v>
      </c>
      <c r="AV397" s="12" t="s">
        <v>89</v>
      </c>
      <c r="AW397" s="12" t="s">
        <v>43</v>
      </c>
      <c r="AX397" s="12" t="s">
        <v>86</v>
      </c>
      <c r="AY397" s="221" t="s">
        <v>129</v>
      </c>
    </row>
    <row r="398" spans="2:65" s="1" customFormat="1" ht="16.5" customHeight="1">
      <c r="B398" s="40"/>
      <c r="C398" s="188" t="s">
        <v>446</v>
      </c>
      <c r="D398" s="188" t="s">
        <v>131</v>
      </c>
      <c r="E398" s="189" t="s">
        <v>447</v>
      </c>
      <c r="F398" s="190" t="s">
        <v>448</v>
      </c>
      <c r="G398" s="191" t="s">
        <v>177</v>
      </c>
      <c r="H398" s="192">
        <v>8</v>
      </c>
      <c r="I398" s="193">
        <v>0</v>
      </c>
      <c r="J398" s="194">
        <f>ROUND(I398*H398,2)</f>
        <v>0</v>
      </c>
      <c r="K398" s="190" t="s">
        <v>135</v>
      </c>
      <c r="L398" s="60"/>
      <c r="M398" s="195" t="s">
        <v>79</v>
      </c>
      <c r="N398" s="196" t="s">
        <v>51</v>
      </c>
      <c r="O398" s="41"/>
      <c r="P398" s="197">
        <f>O398*H398</f>
        <v>0</v>
      </c>
      <c r="Q398" s="197">
        <v>0</v>
      </c>
      <c r="R398" s="197">
        <f>Q398*H398</f>
        <v>0</v>
      </c>
      <c r="S398" s="197">
        <v>0</v>
      </c>
      <c r="T398" s="198">
        <f>S398*H398</f>
        <v>0</v>
      </c>
      <c r="AR398" s="22" t="s">
        <v>86</v>
      </c>
      <c r="AT398" s="22" t="s">
        <v>131</v>
      </c>
      <c r="AU398" s="22" t="s">
        <v>89</v>
      </c>
      <c r="AY398" s="22" t="s">
        <v>129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22" t="s">
        <v>86</v>
      </c>
      <c r="BK398" s="199">
        <f>ROUND(I398*H398,2)</f>
        <v>0</v>
      </c>
      <c r="BL398" s="22" t="s">
        <v>86</v>
      </c>
      <c r="BM398" s="22" t="s">
        <v>449</v>
      </c>
    </row>
    <row r="399" spans="2:65" s="11" customFormat="1">
      <c r="B399" s="200"/>
      <c r="C399" s="201"/>
      <c r="D399" s="202" t="s">
        <v>138</v>
      </c>
      <c r="E399" s="203" t="s">
        <v>79</v>
      </c>
      <c r="F399" s="204" t="s">
        <v>222</v>
      </c>
      <c r="G399" s="201"/>
      <c r="H399" s="203" t="s">
        <v>79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138</v>
      </c>
      <c r="AU399" s="210" t="s">
        <v>89</v>
      </c>
      <c r="AV399" s="11" t="s">
        <v>86</v>
      </c>
      <c r="AW399" s="11" t="s">
        <v>43</v>
      </c>
      <c r="AX399" s="11" t="s">
        <v>81</v>
      </c>
      <c r="AY399" s="210" t="s">
        <v>129</v>
      </c>
    </row>
    <row r="400" spans="2:65" s="12" customFormat="1">
      <c r="B400" s="211"/>
      <c r="C400" s="212"/>
      <c r="D400" s="202" t="s">
        <v>138</v>
      </c>
      <c r="E400" s="213" t="s">
        <v>79</v>
      </c>
      <c r="F400" s="214" t="s">
        <v>183</v>
      </c>
      <c r="G400" s="212"/>
      <c r="H400" s="215">
        <v>8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138</v>
      </c>
      <c r="AU400" s="221" t="s">
        <v>89</v>
      </c>
      <c r="AV400" s="12" t="s">
        <v>89</v>
      </c>
      <c r="AW400" s="12" t="s">
        <v>43</v>
      </c>
      <c r="AX400" s="12" t="s">
        <v>86</v>
      </c>
      <c r="AY400" s="221" t="s">
        <v>129</v>
      </c>
    </row>
    <row r="401" spans="2:65" s="1" customFormat="1" ht="16.5" customHeight="1">
      <c r="B401" s="40"/>
      <c r="C401" s="222" t="s">
        <v>450</v>
      </c>
      <c r="D401" s="222" t="s">
        <v>170</v>
      </c>
      <c r="E401" s="223" t="s">
        <v>451</v>
      </c>
      <c r="F401" s="224" t="s">
        <v>452</v>
      </c>
      <c r="G401" s="225" t="s">
        <v>177</v>
      </c>
      <c r="H401" s="226">
        <v>8</v>
      </c>
      <c r="I401" s="227">
        <v>0</v>
      </c>
      <c r="J401" s="228">
        <f>ROUND(I401*H401,2)</f>
        <v>0</v>
      </c>
      <c r="K401" s="224" t="s">
        <v>235</v>
      </c>
      <c r="L401" s="229"/>
      <c r="M401" s="230" t="s">
        <v>79</v>
      </c>
      <c r="N401" s="231" t="s">
        <v>51</v>
      </c>
      <c r="O401" s="41"/>
      <c r="P401" s="197">
        <f>O401*H401</f>
        <v>0</v>
      </c>
      <c r="Q401" s="197">
        <v>0</v>
      </c>
      <c r="R401" s="197">
        <f>Q401*H401</f>
        <v>0</v>
      </c>
      <c r="S401" s="197">
        <v>0</v>
      </c>
      <c r="T401" s="198">
        <f>S401*H401</f>
        <v>0</v>
      </c>
      <c r="AR401" s="22" t="s">
        <v>89</v>
      </c>
      <c r="AT401" s="22" t="s">
        <v>170</v>
      </c>
      <c r="AU401" s="22" t="s">
        <v>89</v>
      </c>
      <c r="AY401" s="22" t="s">
        <v>129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22" t="s">
        <v>86</v>
      </c>
      <c r="BK401" s="199">
        <f>ROUND(I401*H401,2)</f>
        <v>0</v>
      </c>
      <c r="BL401" s="22" t="s">
        <v>86</v>
      </c>
      <c r="BM401" s="22" t="s">
        <v>453</v>
      </c>
    </row>
    <row r="402" spans="2:65" s="11" customFormat="1">
      <c r="B402" s="200"/>
      <c r="C402" s="201"/>
      <c r="D402" s="202" t="s">
        <v>138</v>
      </c>
      <c r="E402" s="203" t="s">
        <v>79</v>
      </c>
      <c r="F402" s="204" t="s">
        <v>222</v>
      </c>
      <c r="G402" s="201"/>
      <c r="H402" s="203" t="s">
        <v>79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138</v>
      </c>
      <c r="AU402" s="210" t="s">
        <v>89</v>
      </c>
      <c r="AV402" s="11" t="s">
        <v>86</v>
      </c>
      <c r="AW402" s="11" t="s">
        <v>43</v>
      </c>
      <c r="AX402" s="11" t="s">
        <v>81</v>
      </c>
      <c r="AY402" s="210" t="s">
        <v>129</v>
      </c>
    </row>
    <row r="403" spans="2:65" s="12" customFormat="1">
      <c r="B403" s="211"/>
      <c r="C403" s="212"/>
      <c r="D403" s="202" t="s">
        <v>138</v>
      </c>
      <c r="E403" s="213" t="s">
        <v>79</v>
      </c>
      <c r="F403" s="214" t="s">
        <v>183</v>
      </c>
      <c r="G403" s="212"/>
      <c r="H403" s="215">
        <v>8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138</v>
      </c>
      <c r="AU403" s="221" t="s">
        <v>89</v>
      </c>
      <c r="AV403" s="12" t="s">
        <v>89</v>
      </c>
      <c r="AW403" s="12" t="s">
        <v>43</v>
      </c>
      <c r="AX403" s="12" t="s">
        <v>86</v>
      </c>
      <c r="AY403" s="221" t="s">
        <v>129</v>
      </c>
    </row>
    <row r="404" spans="2:65" s="1" customFormat="1" ht="51" customHeight="1">
      <c r="B404" s="40"/>
      <c r="C404" s="188" t="s">
        <v>454</v>
      </c>
      <c r="D404" s="188" t="s">
        <v>131</v>
      </c>
      <c r="E404" s="189" t="s">
        <v>455</v>
      </c>
      <c r="F404" s="190" t="s">
        <v>456</v>
      </c>
      <c r="G404" s="191" t="s">
        <v>177</v>
      </c>
      <c r="H404" s="192">
        <v>2</v>
      </c>
      <c r="I404" s="193">
        <v>0</v>
      </c>
      <c r="J404" s="194">
        <f>ROUND(I404*H404,2)</f>
        <v>0</v>
      </c>
      <c r="K404" s="190" t="s">
        <v>135</v>
      </c>
      <c r="L404" s="60"/>
      <c r="M404" s="195" t="s">
        <v>79</v>
      </c>
      <c r="N404" s="196" t="s">
        <v>51</v>
      </c>
      <c r="O404" s="41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AR404" s="22" t="s">
        <v>86</v>
      </c>
      <c r="AT404" s="22" t="s">
        <v>131</v>
      </c>
      <c r="AU404" s="22" t="s">
        <v>89</v>
      </c>
      <c r="AY404" s="22" t="s">
        <v>129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22" t="s">
        <v>86</v>
      </c>
      <c r="BK404" s="199">
        <f>ROUND(I404*H404,2)</f>
        <v>0</v>
      </c>
      <c r="BL404" s="22" t="s">
        <v>86</v>
      </c>
      <c r="BM404" s="22" t="s">
        <v>457</v>
      </c>
    </row>
    <row r="405" spans="2:65" s="11" customFormat="1">
      <c r="B405" s="200"/>
      <c r="C405" s="201"/>
      <c r="D405" s="202" t="s">
        <v>138</v>
      </c>
      <c r="E405" s="203" t="s">
        <v>79</v>
      </c>
      <c r="F405" s="204" t="s">
        <v>154</v>
      </c>
      <c r="G405" s="201"/>
      <c r="H405" s="203" t="s">
        <v>79</v>
      </c>
      <c r="I405" s="205"/>
      <c r="J405" s="201"/>
      <c r="K405" s="201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138</v>
      </c>
      <c r="AU405" s="210" t="s">
        <v>89</v>
      </c>
      <c r="AV405" s="11" t="s">
        <v>86</v>
      </c>
      <c r="AW405" s="11" t="s">
        <v>43</v>
      </c>
      <c r="AX405" s="11" t="s">
        <v>81</v>
      </c>
      <c r="AY405" s="210" t="s">
        <v>129</v>
      </c>
    </row>
    <row r="406" spans="2:65" s="11" customFormat="1">
      <c r="B406" s="200"/>
      <c r="C406" s="201"/>
      <c r="D406" s="202" t="s">
        <v>138</v>
      </c>
      <c r="E406" s="203" t="s">
        <v>79</v>
      </c>
      <c r="F406" s="204" t="s">
        <v>139</v>
      </c>
      <c r="G406" s="201"/>
      <c r="H406" s="203" t="s">
        <v>79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138</v>
      </c>
      <c r="AU406" s="210" t="s">
        <v>89</v>
      </c>
      <c r="AV406" s="11" t="s">
        <v>86</v>
      </c>
      <c r="AW406" s="11" t="s">
        <v>43</v>
      </c>
      <c r="AX406" s="11" t="s">
        <v>81</v>
      </c>
      <c r="AY406" s="210" t="s">
        <v>129</v>
      </c>
    </row>
    <row r="407" spans="2:65" s="12" customFormat="1">
      <c r="B407" s="211"/>
      <c r="C407" s="212"/>
      <c r="D407" s="202" t="s">
        <v>138</v>
      </c>
      <c r="E407" s="213" t="s">
        <v>79</v>
      </c>
      <c r="F407" s="214" t="s">
        <v>89</v>
      </c>
      <c r="G407" s="212"/>
      <c r="H407" s="215">
        <v>2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138</v>
      </c>
      <c r="AU407" s="221" t="s">
        <v>89</v>
      </c>
      <c r="AV407" s="12" t="s">
        <v>89</v>
      </c>
      <c r="AW407" s="12" t="s">
        <v>43</v>
      </c>
      <c r="AX407" s="12" t="s">
        <v>86</v>
      </c>
      <c r="AY407" s="221" t="s">
        <v>129</v>
      </c>
    </row>
    <row r="408" spans="2:65" s="1" customFormat="1" ht="51" customHeight="1">
      <c r="B408" s="40"/>
      <c r="C408" s="188" t="s">
        <v>458</v>
      </c>
      <c r="D408" s="188" t="s">
        <v>131</v>
      </c>
      <c r="E408" s="189" t="s">
        <v>459</v>
      </c>
      <c r="F408" s="190" t="s">
        <v>460</v>
      </c>
      <c r="G408" s="191" t="s">
        <v>177</v>
      </c>
      <c r="H408" s="192">
        <v>8</v>
      </c>
      <c r="I408" s="193">
        <v>0</v>
      </c>
      <c r="J408" s="194">
        <f>ROUND(I408*H408,2)</f>
        <v>0</v>
      </c>
      <c r="K408" s="190" t="s">
        <v>135</v>
      </c>
      <c r="L408" s="60"/>
      <c r="M408" s="195" t="s">
        <v>79</v>
      </c>
      <c r="N408" s="196" t="s">
        <v>51</v>
      </c>
      <c r="O408" s="41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AR408" s="22" t="s">
        <v>86</v>
      </c>
      <c r="AT408" s="22" t="s">
        <v>131</v>
      </c>
      <c r="AU408" s="22" t="s">
        <v>89</v>
      </c>
      <c r="AY408" s="22" t="s">
        <v>129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22" t="s">
        <v>86</v>
      </c>
      <c r="BK408" s="199">
        <f>ROUND(I408*H408,2)</f>
        <v>0</v>
      </c>
      <c r="BL408" s="22" t="s">
        <v>86</v>
      </c>
      <c r="BM408" s="22" t="s">
        <v>461</v>
      </c>
    </row>
    <row r="409" spans="2:65" s="11" customFormat="1">
      <c r="B409" s="200"/>
      <c r="C409" s="201"/>
      <c r="D409" s="202" t="s">
        <v>138</v>
      </c>
      <c r="E409" s="203" t="s">
        <v>79</v>
      </c>
      <c r="F409" s="204" t="s">
        <v>154</v>
      </c>
      <c r="G409" s="201"/>
      <c r="H409" s="203" t="s">
        <v>79</v>
      </c>
      <c r="I409" s="205"/>
      <c r="J409" s="201"/>
      <c r="K409" s="201"/>
      <c r="L409" s="206"/>
      <c r="M409" s="207"/>
      <c r="N409" s="208"/>
      <c r="O409" s="208"/>
      <c r="P409" s="208"/>
      <c r="Q409" s="208"/>
      <c r="R409" s="208"/>
      <c r="S409" s="208"/>
      <c r="T409" s="209"/>
      <c r="AT409" s="210" t="s">
        <v>138</v>
      </c>
      <c r="AU409" s="210" t="s">
        <v>89</v>
      </c>
      <c r="AV409" s="11" t="s">
        <v>86</v>
      </c>
      <c r="AW409" s="11" t="s">
        <v>43</v>
      </c>
      <c r="AX409" s="11" t="s">
        <v>81</v>
      </c>
      <c r="AY409" s="210" t="s">
        <v>129</v>
      </c>
    </row>
    <row r="410" spans="2:65" s="11" customFormat="1">
      <c r="B410" s="200"/>
      <c r="C410" s="201"/>
      <c r="D410" s="202" t="s">
        <v>138</v>
      </c>
      <c r="E410" s="203" t="s">
        <v>79</v>
      </c>
      <c r="F410" s="204" t="s">
        <v>139</v>
      </c>
      <c r="G410" s="201"/>
      <c r="H410" s="203" t="s">
        <v>79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138</v>
      </c>
      <c r="AU410" s="210" t="s">
        <v>89</v>
      </c>
      <c r="AV410" s="11" t="s">
        <v>86</v>
      </c>
      <c r="AW410" s="11" t="s">
        <v>43</v>
      </c>
      <c r="AX410" s="11" t="s">
        <v>81</v>
      </c>
      <c r="AY410" s="210" t="s">
        <v>129</v>
      </c>
    </row>
    <row r="411" spans="2:65" s="12" customFormat="1">
      <c r="B411" s="211"/>
      <c r="C411" s="212"/>
      <c r="D411" s="202" t="s">
        <v>138</v>
      </c>
      <c r="E411" s="213" t="s">
        <v>79</v>
      </c>
      <c r="F411" s="214" t="s">
        <v>183</v>
      </c>
      <c r="G411" s="212"/>
      <c r="H411" s="215">
        <v>8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138</v>
      </c>
      <c r="AU411" s="221" t="s">
        <v>89</v>
      </c>
      <c r="AV411" s="12" t="s">
        <v>89</v>
      </c>
      <c r="AW411" s="12" t="s">
        <v>43</v>
      </c>
      <c r="AX411" s="12" t="s">
        <v>86</v>
      </c>
      <c r="AY411" s="221" t="s">
        <v>129</v>
      </c>
    </row>
    <row r="412" spans="2:65" s="1" customFormat="1" ht="51" customHeight="1">
      <c r="B412" s="40"/>
      <c r="C412" s="188" t="s">
        <v>462</v>
      </c>
      <c r="D412" s="188" t="s">
        <v>131</v>
      </c>
      <c r="E412" s="189" t="s">
        <v>463</v>
      </c>
      <c r="F412" s="190" t="s">
        <v>464</v>
      </c>
      <c r="G412" s="191" t="s">
        <v>177</v>
      </c>
      <c r="H412" s="192">
        <v>8</v>
      </c>
      <c r="I412" s="193">
        <v>0</v>
      </c>
      <c r="J412" s="194">
        <f>ROUND(I412*H412,2)</f>
        <v>0</v>
      </c>
      <c r="K412" s="190" t="s">
        <v>135</v>
      </c>
      <c r="L412" s="60"/>
      <c r="M412" s="195" t="s">
        <v>79</v>
      </c>
      <c r="N412" s="196" t="s">
        <v>51</v>
      </c>
      <c r="O412" s="41"/>
      <c r="P412" s="197">
        <f>O412*H412</f>
        <v>0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AR412" s="22" t="s">
        <v>86</v>
      </c>
      <c r="AT412" s="22" t="s">
        <v>131</v>
      </c>
      <c r="AU412" s="22" t="s">
        <v>89</v>
      </c>
      <c r="AY412" s="22" t="s">
        <v>129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22" t="s">
        <v>86</v>
      </c>
      <c r="BK412" s="199">
        <f>ROUND(I412*H412,2)</f>
        <v>0</v>
      </c>
      <c r="BL412" s="22" t="s">
        <v>86</v>
      </c>
      <c r="BM412" s="22" t="s">
        <v>465</v>
      </c>
    </row>
    <row r="413" spans="2:65" s="11" customFormat="1">
      <c r="B413" s="200"/>
      <c r="C413" s="201"/>
      <c r="D413" s="202" t="s">
        <v>138</v>
      </c>
      <c r="E413" s="203" t="s">
        <v>79</v>
      </c>
      <c r="F413" s="204" t="s">
        <v>222</v>
      </c>
      <c r="G413" s="201"/>
      <c r="H413" s="203" t="s">
        <v>79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138</v>
      </c>
      <c r="AU413" s="210" t="s">
        <v>89</v>
      </c>
      <c r="AV413" s="11" t="s">
        <v>86</v>
      </c>
      <c r="AW413" s="11" t="s">
        <v>43</v>
      </c>
      <c r="AX413" s="11" t="s">
        <v>81</v>
      </c>
      <c r="AY413" s="210" t="s">
        <v>129</v>
      </c>
    </row>
    <row r="414" spans="2:65" s="12" customFormat="1">
      <c r="B414" s="211"/>
      <c r="C414" s="212"/>
      <c r="D414" s="202" t="s">
        <v>138</v>
      </c>
      <c r="E414" s="213" t="s">
        <v>79</v>
      </c>
      <c r="F414" s="214" t="s">
        <v>183</v>
      </c>
      <c r="G414" s="212"/>
      <c r="H414" s="215">
        <v>8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138</v>
      </c>
      <c r="AU414" s="221" t="s">
        <v>89</v>
      </c>
      <c r="AV414" s="12" t="s">
        <v>89</v>
      </c>
      <c r="AW414" s="12" t="s">
        <v>43</v>
      </c>
      <c r="AX414" s="12" t="s">
        <v>86</v>
      </c>
      <c r="AY414" s="221" t="s">
        <v>129</v>
      </c>
    </row>
    <row r="415" spans="2:65" s="1" customFormat="1" ht="51" customHeight="1">
      <c r="B415" s="40"/>
      <c r="C415" s="188" t="s">
        <v>466</v>
      </c>
      <c r="D415" s="188" t="s">
        <v>131</v>
      </c>
      <c r="E415" s="189" t="s">
        <v>467</v>
      </c>
      <c r="F415" s="190" t="s">
        <v>468</v>
      </c>
      <c r="G415" s="191" t="s">
        <v>177</v>
      </c>
      <c r="H415" s="192">
        <v>4</v>
      </c>
      <c r="I415" s="193">
        <v>0</v>
      </c>
      <c r="J415" s="194">
        <f>ROUND(I415*H415,2)</f>
        <v>0</v>
      </c>
      <c r="K415" s="190" t="s">
        <v>135</v>
      </c>
      <c r="L415" s="60"/>
      <c r="M415" s="195" t="s">
        <v>79</v>
      </c>
      <c r="N415" s="196" t="s">
        <v>51</v>
      </c>
      <c r="O415" s="41"/>
      <c r="P415" s="197">
        <f>O415*H415</f>
        <v>0</v>
      </c>
      <c r="Q415" s="197">
        <v>0</v>
      </c>
      <c r="R415" s="197">
        <f>Q415*H415</f>
        <v>0</v>
      </c>
      <c r="S415" s="197">
        <v>0</v>
      </c>
      <c r="T415" s="198">
        <f>S415*H415</f>
        <v>0</v>
      </c>
      <c r="AR415" s="22" t="s">
        <v>86</v>
      </c>
      <c r="AT415" s="22" t="s">
        <v>131</v>
      </c>
      <c r="AU415" s="22" t="s">
        <v>89</v>
      </c>
      <c r="AY415" s="22" t="s">
        <v>129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22" t="s">
        <v>86</v>
      </c>
      <c r="BK415" s="199">
        <f>ROUND(I415*H415,2)</f>
        <v>0</v>
      </c>
      <c r="BL415" s="22" t="s">
        <v>86</v>
      </c>
      <c r="BM415" s="22" t="s">
        <v>469</v>
      </c>
    </row>
    <row r="416" spans="2:65" s="11" customFormat="1">
      <c r="B416" s="200"/>
      <c r="C416" s="201"/>
      <c r="D416" s="202" t="s">
        <v>138</v>
      </c>
      <c r="E416" s="203" t="s">
        <v>79</v>
      </c>
      <c r="F416" s="204" t="s">
        <v>154</v>
      </c>
      <c r="G416" s="201"/>
      <c r="H416" s="203" t="s">
        <v>79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138</v>
      </c>
      <c r="AU416" s="210" t="s">
        <v>89</v>
      </c>
      <c r="AV416" s="11" t="s">
        <v>86</v>
      </c>
      <c r="AW416" s="11" t="s">
        <v>43</v>
      </c>
      <c r="AX416" s="11" t="s">
        <v>81</v>
      </c>
      <c r="AY416" s="210" t="s">
        <v>129</v>
      </c>
    </row>
    <row r="417" spans="2:65" s="11" customFormat="1">
      <c r="B417" s="200"/>
      <c r="C417" s="201"/>
      <c r="D417" s="202" t="s">
        <v>138</v>
      </c>
      <c r="E417" s="203" t="s">
        <v>79</v>
      </c>
      <c r="F417" s="204" t="s">
        <v>139</v>
      </c>
      <c r="G417" s="201"/>
      <c r="H417" s="203" t="s">
        <v>79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138</v>
      </c>
      <c r="AU417" s="210" t="s">
        <v>89</v>
      </c>
      <c r="AV417" s="11" t="s">
        <v>86</v>
      </c>
      <c r="AW417" s="11" t="s">
        <v>43</v>
      </c>
      <c r="AX417" s="11" t="s">
        <v>81</v>
      </c>
      <c r="AY417" s="210" t="s">
        <v>129</v>
      </c>
    </row>
    <row r="418" spans="2:65" s="12" customFormat="1">
      <c r="B418" s="211"/>
      <c r="C418" s="212"/>
      <c r="D418" s="202" t="s">
        <v>138</v>
      </c>
      <c r="E418" s="213" t="s">
        <v>79</v>
      </c>
      <c r="F418" s="214" t="s">
        <v>136</v>
      </c>
      <c r="G418" s="212"/>
      <c r="H418" s="215">
        <v>4</v>
      </c>
      <c r="I418" s="216"/>
      <c r="J418" s="212"/>
      <c r="K418" s="212"/>
      <c r="L418" s="217"/>
      <c r="M418" s="218"/>
      <c r="N418" s="219"/>
      <c r="O418" s="219"/>
      <c r="P418" s="219"/>
      <c r="Q418" s="219"/>
      <c r="R418" s="219"/>
      <c r="S418" s="219"/>
      <c r="T418" s="220"/>
      <c r="AT418" s="221" t="s">
        <v>138</v>
      </c>
      <c r="AU418" s="221" t="s">
        <v>89</v>
      </c>
      <c r="AV418" s="12" t="s">
        <v>89</v>
      </c>
      <c r="AW418" s="12" t="s">
        <v>43</v>
      </c>
      <c r="AX418" s="12" t="s">
        <v>86</v>
      </c>
      <c r="AY418" s="221" t="s">
        <v>129</v>
      </c>
    </row>
    <row r="419" spans="2:65" s="1" customFormat="1" ht="51" customHeight="1">
      <c r="B419" s="40"/>
      <c r="C419" s="188" t="s">
        <v>470</v>
      </c>
      <c r="D419" s="188" t="s">
        <v>131</v>
      </c>
      <c r="E419" s="189" t="s">
        <v>471</v>
      </c>
      <c r="F419" s="190" t="s">
        <v>472</v>
      </c>
      <c r="G419" s="191" t="s">
        <v>177</v>
      </c>
      <c r="H419" s="192">
        <v>4</v>
      </c>
      <c r="I419" s="193">
        <v>0</v>
      </c>
      <c r="J419" s="194">
        <f>ROUND(I419*H419,2)</f>
        <v>0</v>
      </c>
      <c r="K419" s="190" t="s">
        <v>135</v>
      </c>
      <c r="L419" s="60"/>
      <c r="M419" s="195" t="s">
        <v>79</v>
      </c>
      <c r="N419" s="196" t="s">
        <v>51</v>
      </c>
      <c r="O419" s="4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AR419" s="22" t="s">
        <v>86</v>
      </c>
      <c r="AT419" s="22" t="s">
        <v>131</v>
      </c>
      <c r="AU419" s="22" t="s">
        <v>89</v>
      </c>
      <c r="AY419" s="22" t="s">
        <v>129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22" t="s">
        <v>86</v>
      </c>
      <c r="BK419" s="199">
        <f>ROUND(I419*H419,2)</f>
        <v>0</v>
      </c>
      <c r="BL419" s="22" t="s">
        <v>86</v>
      </c>
      <c r="BM419" s="22" t="s">
        <v>473</v>
      </c>
    </row>
    <row r="420" spans="2:65" s="11" customFormat="1">
      <c r="B420" s="200"/>
      <c r="C420" s="201"/>
      <c r="D420" s="202" t="s">
        <v>138</v>
      </c>
      <c r="E420" s="203" t="s">
        <v>79</v>
      </c>
      <c r="F420" s="204" t="s">
        <v>222</v>
      </c>
      <c r="G420" s="201"/>
      <c r="H420" s="203" t="s">
        <v>79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138</v>
      </c>
      <c r="AU420" s="210" t="s">
        <v>89</v>
      </c>
      <c r="AV420" s="11" t="s">
        <v>86</v>
      </c>
      <c r="AW420" s="11" t="s">
        <v>43</v>
      </c>
      <c r="AX420" s="11" t="s">
        <v>81</v>
      </c>
      <c r="AY420" s="210" t="s">
        <v>129</v>
      </c>
    </row>
    <row r="421" spans="2:65" s="12" customFormat="1">
      <c r="B421" s="211"/>
      <c r="C421" s="212"/>
      <c r="D421" s="202" t="s">
        <v>138</v>
      </c>
      <c r="E421" s="213" t="s">
        <v>79</v>
      </c>
      <c r="F421" s="214" t="s">
        <v>136</v>
      </c>
      <c r="G421" s="212"/>
      <c r="H421" s="215">
        <v>4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138</v>
      </c>
      <c r="AU421" s="221" t="s">
        <v>89</v>
      </c>
      <c r="AV421" s="12" t="s">
        <v>89</v>
      </c>
      <c r="AW421" s="12" t="s">
        <v>43</v>
      </c>
      <c r="AX421" s="12" t="s">
        <v>86</v>
      </c>
      <c r="AY421" s="221" t="s">
        <v>129</v>
      </c>
    </row>
    <row r="422" spans="2:65" s="1" customFormat="1" ht="16.5" customHeight="1">
      <c r="B422" s="40"/>
      <c r="C422" s="222" t="s">
        <v>474</v>
      </c>
      <c r="D422" s="222" t="s">
        <v>170</v>
      </c>
      <c r="E422" s="223" t="s">
        <v>475</v>
      </c>
      <c r="F422" s="224" t="s">
        <v>476</v>
      </c>
      <c r="G422" s="225" t="s">
        <v>199</v>
      </c>
      <c r="H422" s="226">
        <v>7.5359999999999996</v>
      </c>
      <c r="I422" s="227">
        <v>0</v>
      </c>
      <c r="J422" s="228">
        <f>ROUND(I422*H422,2)</f>
        <v>0</v>
      </c>
      <c r="K422" s="224" t="s">
        <v>135</v>
      </c>
      <c r="L422" s="229"/>
      <c r="M422" s="230" t="s">
        <v>79</v>
      </c>
      <c r="N422" s="231" t="s">
        <v>51</v>
      </c>
      <c r="O422" s="41"/>
      <c r="P422" s="197">
        <f>O422*H422</f>
        <v>0</v>
      </c>
      <c r="Q422" s="197">
        <v>8.0000000000000007E-5</v>
      </c>
      <c r="R422" s="197">
        <f>Q422*H422</f>
        <v>6.0287999999999997E-4</v>
      </c>
      <c r="S422" s="197">
        <v>0</v>
      </c>
      <c r="T422" s="198">
        <f>S422*H422</f>
        <v>0</v>
      </c>
      <c r="AR422" s="22" t="s">
        <v>89</v>
      </c>
      <c r="AT422" s="22" t="s">
        <v>170</v>
      </c>
      <c r="AU422" s="22" t="s">
        <v>89</v>
      </c>
      <c r="AY422" s="22" t="s">
        <v>129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22" t="s">
        <v>86</v>
      </c>
      <c r="BK422" s="199">
        <f>ROUND(I422*H422,2)</f>
        <v>0</v>
      </c>
      <c r="BL422" s="22" t="s">
        <v>86</v>
      </c>
      <c r="BM422" s="22" t="s">
        <v>477</v>
      </c>
    </row>
    <row r="423" spans="2:65" s="11" customFormat="1">
      <c r="B423" s="200"/>
      <c r="C423" s="201"/>
      <c r="D423" s="202" t="s">
        <v>138</v>
      </c>
      <c r="E423" s="203" t="s">
        <v>79</v>
      </c>
      <c r="F423" s="204" t="s">
        <v>222</v>
      </c>
      <c r="G423" s="201"/>
      <c r="H423" s="203" t="s">
        <v>79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138</v>
      </c>
      <c r="AU423" s="210" t="s">
        <v>89</v>
      </c>
      <c r="AV423" s="11" t="s">
        <v>86</v>
      </c>
      <c r="AW423" s="11" t="s">
        <v>43</v>
      </c>
      <c r="AX423" s="11" t="s">
        <v>81</v>
      </c>
      <c r="AY423" s="210" t="s">
        <v>129</v>
      </c>
    </row>
    <row r="424" spans="2:65" s="11" customFormat="1">
      <c r="B424" s="200"/>
      <c r="C424" s="201"/>
      <c r="D424" s="202" t="s">
        <v>138</v>
      </c>
      <c r="E424" s="203" t="s">
        <v>79</v>
      </c>
      <c r="F424" s="204" t="s">
        <v>223</v>
      </c>
      <c r="G424" s="201"/>
      <c r="H424" s="203" t="s">
        <v>79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138</v>
      </c>
      <c r="AU424" s="210" t="s">
        <v>89</v>
      </c>
      <c r="AV424" s="11" t="s">
        <v>86</v>
      </c>
      <c r="AW424" s="11" t="s">
        <v>43</v>
      </c>
      <c r="AX424" s="11" t="s">
        <v>81</v>
      </c>
      <c r="AY424" s="210" t="s">
        <v>129</v>
      </c>
    </row>
    <row r="425" spans="2:65" s="12" customFormat="1">
      <c r="B425" s="211"/>
      <c r="C425" s="212"/>
      <c r="D425" s="202" t="s">
        <v>138</v>
      </c>
      <c r="E425" s="213" t="s">
        <v>79</v>
      </c>
      <c r="F425" s="214" t="s">
        <v>478</v>
      </c>
      <c r="G425" s="212"/>
      <c r="H425" s="215">
        <v>1.256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138</v>
      </c>
      <c r="AU425" s="221" t="s">
        <v>89</v>
      </c>
      <c r="AV425" s="12" t="s">
        <v>89</v>
      </c>
      <c r="AW425" s="12" t="s">
        <v>43</v>
      </c>
      <c r="AX425" s="12" t="s">
        <v>81</v>
      </c>
      <c r="AY425" s="221" t="s">
        <v>129</v>
      </c>
    </row>
    <row r="426" spans="2:65" s="11" customFormat="1">
      <c r="B426" s="200"/>
      <c r="C426" s="201"/>
      <c r="D426" s="202" t="s">
        <v>138</v>
      </c>
      <c r="E426" s="203" t="s">
        <v>79</v>
      </c>
      <c r="F426" s="204" t="s">
        <v>224</v>
      </c>
      <c r="G426" s="201"/>
      <c r="H426" s="203" t="s">
        <v>79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138</v>
      </c>
      <c r="AU426" s="210" t="s">
        <v>89</v>
      </c>
      <c r="AV426" s="11" t="s">
        <v>86</v>
      </c>
      <c r="AW426" s="11" t="s">
        <v>43</v>
      </c>
      <c r="AX426" s="11" t="s">
        <v>81</v>
      </c>
      <c r="AY426" s="210" t="s">
        <v>129</v>
      </c>
    </row>
    <row r="427" spans="2:65" s="12" customFormat="1">
      <c r="B427" s="211"/>
      <c r="C427" s="212"/>
      <c r="D427" s="202" t="s">
        <v>138</v>
      </c>
      <c r="E427" s="213" t="s">
        <v>79</v>
      </c>
      <c r="F427" s="214" t="s">
        <v>479</v>
      </c>
      <c r="G427" s="212"/>
      <c r="H427" s="215">
        <v>0.628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138</v>
      </c>
      <c r="AU427" s="221" t="s">
        <v>89</v>
      </c>
      <c r="AV427" s="12" t="s">
        <v>89</v>
      </c>
      <c r="AW427" s="12" t="s">
        <v>43</v>
      </c>
      <c r="AX427" s="12" t="s">
        <v>81</v>
      </c>
      <c r="AY427" s="221" t="s">
        <v>129</v>
      </c>
    </row>
    <row r="428" spans="2:65" s="11" customFormat="1">
      <c r="B428" s="200"/>
      <c r="C428" s="201"/>
      <c r="D428" s="202" t="s">
        <v>138</v>
      </c>
      <c r="E428" s="203" t="s">
        <v>79</v>
      </c>
      <c r="F428" s="204" t="s">
        <v>225</v>
      </c>
      <c r="G428" s="201"/>
      <c r="H428" s="203" t="s">
        <v>79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138</v>
      </c>
      <c r="AU428" s="210" t="s">
        <v>89</v>
      </c>
      <c r="AV428" s="11" t="s">
        <v>86</v>
      </c>
      <c r="AW428" s="11" t="s">
        <v>43</v>
      </c>
      <c r="AX428" s="11" t="s">
        <v>81</v>
      </c>
      <c r="AY428" s="210" t="s">
        <v>129</v>
      </c>
    </row>
    <row r="429" spans="2:65" s="12" customFormat="1">
      <c r="B429" s="211"/>
      <c r="C429" s="212"/>
      <c r="D429" s="202" t="s">
        <v>138</v>
      </c>
      <c r="E429" s="213" t="s">
        <v>79</v>
      </c>
      <c r="F429" s="214" t="s">
        <v>478</v>
      </c>
      <c r="G429" s="212"/>
      <c r="H429" s="215">
        <v>1.256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138</v>
      </c>
      <c r="AU429" s="221" t="s">
        <v>89</v>
      </c>
      <c r="AV429" s="12" t="s">
        <v>89</v>
      </c>
      <c r="AW429" s="12" t="s">
        <v>43</v>
      </c>
      <c r="AX429" s="12" t="s">
        <v>81</v>
      </c>
      <c r="AY429" s="221" t="s">
        <v>129</v>
      </c>
    </row>
    <row r="430" spans="2:65" s="11" customFormat="1">
      <c r="B430" s="200"/>
      <c r="C430" s="201"/>
      <c r="D430" s="202" t="s">
        <v>138</v>
      </c>
      <c r="E430" s="203" t="s">
        <v>79</v>
      </c>
      <c r="F430" s="204" t="s">
        <v>226</v>
      </c>
      <c r="G430" s="201"/>
      <c r="H430" s="203" t="s">
        <v>79</v>
      </c>
      <c r="I430" s="205"/>
      <c r="J430" s="201"/>
      <c r="K430" s="201"/>
      <c r="L430" s="206"/>
      <c r="M430" s="207"/>
      <c r="N430" s="208"/>
      <c r="O430" s="208"/>
      <c r="P430" s="208"/>
      <c r="Q430" s="208"/>
      <c r="R430" s="208"/>
      <c r="S430" s="208"/>
      <c r="T430" s="209"/>
      <c r="AT430" s="210" t="s">
        <v>138</v>
      </c>
      <c r="AU430" s="210" t="s">
        <v>89</v>
      </c>
      <c r="AV430" s="11" t="s">
        <v>86</v>
      </c>
      <c r="AW430" s="11" t="s">
        <v>43</v>
      </c>
      <c r="AX430" s="11" t="s">
        <v>81</v>
      </c>
      <c r="AY430" s="210" t="s">
        <v>129</v>
      </c>
    </row>
    <row r="431" spans="2:65" s="12" customFormat="1">
      <c r="B431" s="211"/>
      <c r="C431" s="212"/>
      <c r="D431" s="202" t="s">
        <v>138</v>
      </c>
      <c r="E431" s="213" t="s">
        <v>79</v>
      </c>
      <c r="F431" s="214" t="s">
        <v>479</v>
      </c>
      <c r="G431" s="212"/>
      <c r="H431" s="215">
        <v>0.628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138</v>
      </c>
      <c r="AU431" s="221" t="s">
        <v>89</v>
      </c>
      <c r="AV431" s="12" t="s">
        <v>89</v>
      </c>
      <c r="AW431" s="12" t="s">
        <v>43</v>
      </c>
      <c r="AX431" s="12" t="s">
        <v>81</v>
      </c>
      <c r="AY431" s="221" t="s">
        <v>129</v>
      </c>
    </row>
    <row r="432" spans="2:65" s="11" customFormat="1">
      <c r="B432" s="200"/>
      <c r="C432" s="201"/>
      <c r="D432" s="202" t="s">
        <v>138</v>
      </c>
      <c r="E432" s="203" t="s">
        <v>79</v>
      </c>
      <c r="F432" s="204" t="s">
        <v>227</v>
      </c>
      <c r="G432" s="201"/>
      <c r="H432" s="203" t="s">
        <v>79</v>
      </c>
      <c r="I432" s="205"/>
      <c r="J432" s="201"/>
      <c r="K432" s="201"/>
      <c r="L432" s="206"/>
      <c r="M432" s="207"/>
      <c r="N432" s="208"/>
      <c r="O432" s="208"/>
      <c r="P432" s="208"/>
      <c r="Q432" s="208"/>
      <c r="R432" s="208"/>
      <c r="S432" s="208"/>
      <c r="T432" s="209"/>
      <c r="AT432" s="210" t="s">
        <v>138</v>
      </c>
      <c r="AU432" s="210" t="s">
        <v>89</v>
      </c>
      <c r="AV432" s="11" t="s">
        <v>86</v>
      </c>
      <c r="AW432" s="11" t="s">
        <v>43</v>
      </c>
      <c r="AX432" s="11" t="s">
        <v>81</v>
      </c>
      <c r="AY432" s="210" t="s">
        <v>129</v>
      </c>
    </row>
    <row r="433" spans="2:65" s="12" customFormat="1">
      <c r="B433" s="211"/>
      <c r="C433" s="212"/>
      <c r="D433" s="202" t="s">
        <v>138</v>
      </c>
      <c r="E433" s="213" t="s">
        <v>79</v>
      </c>
      <c r="F433" s="214" t="s">
        <v>478</v>
      </c>
      <c r="G433" s="212"/>
      <c r="H433" s="215">
        <v>1.256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138</v>
      </c>
      <c r="AU433" s="221" t="s">
        <v>89</v>
      </c>
      <c r="AV433" s="12" t="s">
        <v>89</v>
      </c>
      <c r="AW433" s="12" t="s">
        <v>43</v>
      </c>
      <c r="AX433" s="12" t="s">
        <v>81</v>
      </c>
      <c r="AY433" s="221" t="s">
        <v>129</v>
      </c>
    </row>
    <row r="434" spans="2:65" s="11" customFormat="1">
      <c r="B434" s="200"/>
      <c r="C434" s="201"/>
      <c r="D434" s="202" t="s">
        <v>138</v>
      </c>
      <c r="E434" s="203" t="s">
        <v>79</v>
      </c>
      <c r="F434" s="204" t="s">
        <v>228</v>
      </c>
      <c r="G434" s="201"/>
      <c r="H434" s="203" t="s">
        <v>79</v>
      </c>
      <c r="I434" s="205"/>
      <c r="J434" s="201"/>
      <c r="K434" s="201"/>
      <c r="L434" s="206"/>
      <c r="M434" s="207"/>
      <c r="N434" s="208"/>
      <c r="O434" s="208"/>
      <c r="P434" s="208"/>
      <c r="Q434" s="208"/>
      <c r="R434" s="208"/>
      <c r="S434" s="208"/>
      <c r="T434" s="209"/>
      <c r="AT434" s="210" t="s">
        <v>138</v>
      </c>
      <c r="AU434" s="210" t="s">
        <v>89</v>
      </c>
      <c r="AV434" s="11" t="s">
        <v>86</v>
      </c>
      <c r="AW434" s="11" t="s">
        <v>43</v>
      </c>
      <c r="AX434" s="11" t="s">
        <v>81</v>
      </c>
      <c r="AY434" s="210" t="s">
        <v>129</v>
      </c>
    </row>
    <row r="435" spans="2:65" s="12" customFormat="1">
      <c r="B435" s="211"/>
      <c r="C435" s="212"/>
      <c r="D435" s="202" t="s">
        <v>138</v>
      </c>
      <c r="E435" s="213" t="s">
        <v>79</v>
      </c>
      <c r="F435" s="214" t="s">
        <v>479</v>
      </c>
      <c r="G435" s="212"/>
      <c r="H435" s="215">
        <v>0.628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138</v>
      </c>
      <c r="AU435" s="221" t="s">
        <v>89</v>
      </c>
      <c r="AV435" s="12" t="s">
        <v>89</v>
      </c>
      <c r="AW435" s="12" t="s">
        <v>43</v>
      </c>
      <c r="AX435" s="12" t="s">
        <v>81</v>
      </c>
      <c r="AY435" s="221" t="s">
        <v>129</v>
      </c>
    </row>
    <row r="436" spans="2:65" s="11" customFormat="1">
      <c r="B436" s="200"/>
      <c r="C436" s="201"/>
      <c r="D436" s="202" t="s">
        <v>138</v>
      </c>
      <c r="E436" s="203" t="s">
        <v>79</v>
      </c>
      <c r="F436" s="204" t="s">
        <v>229</v>
      </c>
      <c r="G436" s="201"/>
      <c r="H436" s="203" t="s">
        <v>79</v>
      </c>
      <c r="I436" s="205"/>
      <c r="J436" s="201"/>
      <c r="K436" s="201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138</v>
      </c>
      <c r="AU436" s="210" t="s">
        <v>89</v>
      </c>
      <c r="AV436" s="11" t="s">
        <v>86</v>
      </c>
      <c r="AW436" s="11" t="s">
        <v>43</v>
      </c>
      <c r="AX436" s="11" t="s">
        <v>81</v>
      </c>
      <c r="AY436" s="210" t="s">
        <v>129</v>
      </c>
    </row>
    <row r="437" spans="2:65" s="12" customFormat="1">
      <c r="B437" s="211"/>
      <c r="C437" s="212"/>
      <c r="D437" s="202" t="s">
        <v>138</v>
      </c>
      <c r="E437" s="213" t="s">
        <v>79</v>
      </c>
      <c r="F437" s="214" t="s">
        <v>478</v>
      </c>
      <c r="G437" s="212"/>
      <c r="H437" s="215">
        <v>1.256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138</v>
      </c>
      <c r="AU437" s="221" t="s">
        <v>89</v>
      </c>
      <c r="AV437" s="12" t="s">
        <v>89</v>
      </c>
      <c r="AW437" s="12" t="s">
        <v>43</v>
      </c>
      <c r="AX437" s="12" t="s">
        <v>81</v>
      </c>
      <c r="AY437" s="221" t="s">
        <v>129</v>
      </c>
    </row>
    <row r="438" spans="2:65" s="11" customFormat="1">
      <c r="B438" s="200"/>
      <c r="C438" s="201"/>
      <c r="D438" s="202" t="s">
        <v>138</v>
      </c>
      <c r="E438" s="203" t="s">
        <v>79</v>
      </c>
      <c r="F438" s="204" t="s">
        <v>230</v>
      </c>
      <c r="G438" s="201"/>
      <c r="H438" s="203" t="s">
        <v>79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138</v>
      </c>
      <c r="AU438" s="210" t="s">
        <v>89</v>
      </c>
      <c r="AV438" s="11" t="s">
        <v>86</v>
      </c>
      <c r="AW438" s="11" t="s">
        <v>43</v>
      </c>
      <c r="AX438" s="11" t="s">
        <v>81</v>
      </c>
      <c r="AY438" s="210" t="s">
        <v>129</v>
      </c>
    </row>
    <row r="439" spans="2:65" s="12" customFormat="1">
      <c r="B439" s="211"/>
      <c r="C439" s="212"/>
      <c r="D439" s="202" t="s">
        <v>138</v>
      </c>
      <c r="E439" s="213" t="s">
        <v>79</v>
      </c>
      <c r="F439" s="214" t="s">
        <v>479</v>
      </c>
      <c r="G439" s="212"/>
      <c r="H439" s="215">
        <v>0.628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138</v>
      </c>
      <c r="AU439" s="221" t="s">
        <v>89</v>
      </c>
      <c r="AV439" s="12" t="s">
        <v>89</v>
      </c>
      <c r="AW439" s="12" t="s">
        <v>43</v>
      </c>
      <c r="AX439" s="12" t="s">
        <v>81</v>
      </c>
      <c r="AY439" s="221" t="s">
        <v>129</v>
      </c>
    </row>
    <row r="440" spans="2:65" s="13" customFormat="1">
      <c r="B440" s="232"/>
      <c r="C440" s="233"/>
      <c r="D440" s="202" t="s">
        <v>138</v>
      </c>
      <c r="E440" s="234" t="s">
        <v>79</v>
      </c>
      <c r="F440" s="235" t="s">
        <v>231</v>
      </c>
      <c r="G440" s="233"/>
      <c r="H440" s="236">
        <v>7.5359999999999996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AT440" s="242" t="s">
        <v>138</v>
      </c>
      <c r="AU440" s="242" t="s">
        <v>89</v>
      </c>
      <c r="AV440" s="13" t="s">
        <v>136</v>
      </c>
      <c r="AW440" s="13" t="s">
        <v>43</v>
      </c>
      <c r="AX440" s="13" t="s">
        <v>86</v>
      </c>
      <c r="AY440" s="242" t="s">
        <v>129</v>
      </c>
    </row>
    <row r="441" spans="2:65" s="1" customFormat="1" ht="16.5" customHeight="1">
      <c r="B441" s="40"/>
      <c r="C441" s="222" t="s">
        <v>480</v>
      </c>
      <c r="D441" s="222" t="s">
        <v>170</v>
      </c>
      <c r="E441" s="223" t="s">
        <v>481</v>
      </c>
      <c r="F441" s="224" t="s">
        <v>482</v>
      </c>
      <c r="G441" s="225" t="s">
        <v>483</v>
      </c>
      <c r="H441" s="226">
        <v>0.12</v>
      </c>
      <c r="I441" s="227">
        <v>0</v>
      </c>
      <c r="J441" s="228">
        <f>ROUND(I441*H441,2)</f>
        <v>0</v>
      </c>
      <c r="K441" s="224" t="s">
        <v>135</v>
      </c>
      <c r="L441" s="229"/>
      <c r="M441" s="230" t="s">
        <v>79</v>
      </c>
      <c r="N441" s="231" t="s">
        <v>51</v>
      </c>
      <c r="O441" s="41"/>
      <c r="P441" s="197">
        <f>O441*H441</f>
        <v>0</v>
      </c>
      <c r="Q441" s="197">
        <v>5.0000000000000001E-4</v>
      </c>
      <c r="R441" s="197">
        <f>Q441*H441</f>
        <v>6.0000000000000002E-5</v>
      </c>
      <c r="S441" s="197">
        <v>0</v>
      </c>
      <c r="T441" s="198">
        <f>S441*H441</f>
        <v>0</v>
      </c>
      <c r="AR441" s="22" t="s">
        <v>89</v>
      </c>
      <c r="AT441" s="22" t="s">
        <v>170</v>
      </c>
      <c r="AU441" s="22" t="s">
        <v>89</v>
      </c>
      <c r="AY441" s="22" t="s">
        <v>129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22" t="s">
        <v>86</v>
      </c>
      <c r="BK441" s="199">
        <f>ROUND(I441*H441,2)</f>
        <v>0</v>
      </c>
      <c r="BL441" s="22" t="s">
        <v>86</v>
      </c>
      <c r="BM441" s="22" t="s">
        <v>484</v>
      </c>
    </row>
    <row r="442" spans="2:65" s="11" customFormat="1">
      <c r="B442" s="200"/>
      <c r="C442" s="201"/>
      <c r="D442" s="202" t="s">
        <v>138</v>
      </c>
      <c r="E442" s="203" t="s">
        <v>79</v>
      </c>
      <c r="F442" s="204" t="s">
        <v>222</v>
      </c>
      <c r="G442" s="201"/>
      <c r="H442" s="203" t="s">
        <v>79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138</v>
      </c>
      <c r="AU442" s="210" t="s">
        <v>89</v>
      </c>
      <c r="AV442" s="11" t="s">
        <v>86</v>
      </c>
      <c r="AW442" s="11" t="s">
        <v>43</v>
      </c>
      <c r="AX442" s="11" t="s">
        <v>81</v>
      </c>
      <c r="AY442" s="210" t="s">
        <v>129</v>
      </c>
    </row>
    <row r="443" spans="2:65" s="11" customFormat="1">
      <c r="B443" s="200"/>
      <c r="C443" s="201"/>
      <c r="D443" s="202" t="s">
        <v>138</v>
      </c>
      <c r="E443" s="203" t="s">
        <v>79</v>
      </c>
      <c r="F443" s="204" t="s">
        <v>223</v>
      </c>
      <c r="G443" s="201"/>
      <c r="H443" s="203" t="s">
        <v>79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138</v>
      </c>
      <c r="AU443" s="210" t="s">
        <v>89</v>
      </c>
      <c r="AV443" s="11" t="s">
        <v>86</v>
      </c>
      <c r="AW443" s="11" t="s">
        <v>43</v>
      </c>
      <c r="AX443" s="11" t="s">
        <v>81</v>
      </c>
      <c r="AY443" s="210" t="s">
        <v>129</v>
      </c>
    </row>
    <row r="444" spans="2:65" s="12" customFormat="1">
      <c r="B444" s="211"/>
      <c r="C444" s="212"/>
      <c r="D444" s="202" t="s">
        <v>138</v>
      </c>
      <c r="E444" s="213" t="s">
        <v>79</v>
      </c>
      <c r="F444" s="214" t="s">
        <v>485</v>
      </c>
      <c r="G444" s="212"/>
      <c r="H444" s="215">
        <v>0.02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138</v>
      </c>
      <c r="AU444" s="221" t="s">
        <v>89</v>
      </c>
      <c r="AV444" s="12" t="s">
        <v>89</v>
      </c>
      <c r="AW444" s="12" t="s">
        <v>43</v>
      </c>
      <c r="AX444" s="12" t="s">
        <v>81</v>
      </c>
      <c r="AY444" s="221" t="s">
        <v>129</v>
      </c>
    </row>
    <row r="445" spans="2:65" s="11" customFormat="1">
      <c r="B445" s="200"/>
      <c r="C445" s="201"/>
      <c r="D445" s="202" t="s">
        <v>138</v>
      </c>
      <c r="E445" s="203" t="s">
        <v>79</v>
      </c>
      <c r="F445" s="204" t="s">
        <v>224</v>
      </c>
      <c r="G445" s="201"/>
      <c r="H445" s="203" t="s">
        <v>79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138</v>
      </c>
      <c r="AU445" s="210" t="s">
        <v>89</v>
      </c>
      <c r="AV445" s="11" t="s">
        <v>86</v>
      </c>
      <c r="AW445" s="11" t="s">
        <v>43</v>
      </c>
      <c r="AX445" s="11" t="s">
        <v>81</v>
      </c>
      <c r="AY445" s="210" t="s">
        <v>129</v>
      </c>
    </row>
    <row r="446" spans="2:65" s="12" customFormat="1">
      <c r="B446" s="211"/>
      <c r="C446" s="212"/>
      <c r="D446" s="202" t="s">
        <v>138</v>
      </c>
      <c r="E446" s="213" t="s">
        <v>79</v>
      </c>
      <c r="F446" s="214" t="s">
        <v>486</v>
      </c>
      <c r="G446" s="212"/>
      <c r="H446" s="215">
        <v>0.01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138</v>
      </c>
      <c r="AU446" s="221" t="s">
        <v>89</v>
      </c>
      <c r="AV446" s="12" t="s">
        <v>89</v>
      </c>
      <c r="AW446" s="12" t="s">
        <v>43</v>
      </c>
      <c r="AX446" s="12" t="s">
        <v>81</v>
      </c>
      <c r="AY446" s="221" t="s">
        <v>129</v>
      </c>
    </row>
    <row r="447" spans="2:65" s="11" customFormat="1">
      <c r="B447" s="200"/>
      <c r="C447" s="201"/>
      <c r="D447" s="202" t="s">
        <v>138</v>
      </c>
      <c r="E447" s="203" t="s">
        <v>79</v>
      </c>
      <c r="F447" s="204" t="s">
        <v>225</v>
      </c>
      <c r="G447" s="201"/>
      <c r="H447" s="203" t="s">
        <v>79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138</v>
      </c>
      <c r="AU447" s="210" t="s">
        <v>89</v>
      </c>
      <c r="AV447" s="11" t="s">
        <v>86</v>
      </c>
      <c r="AW447" s="11" t="s">
        <v>43</v>
      </c>
      <c r="AX447" s="11" t="s">
        <v>81</v>
      </c>
      <c r="AY447" s="210" t="s">
        <v>129</v>
      </c>
    </row>
    <row r="448" spans="2:65" s="12" customFormat="1">
      <c r="B448" s="211"/>
      <c r="C448" s="212"/>
      <c r="D448" s="202" t="s">
        <v>138</v>
      </c>
      <c r="E448" s="213" t="s">
        <v>79</v>
      </c>
      <c r="F448" s="214" t="s">
        <v>485</v>
      </c>
      <c r="G448" s="212"/>
      <c r="H448" s="215">
        <v>0.02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138</v>
      </c>
      <c r="AU448" s="221" t="s">
        <v>89</v>
      </c>
      <c r="AV448" s="12" t="s">
        <v>89</v>
      </c>
      <c r="AW448" s="12" t="s">
        <v>43</v>
      </c>
      <c r="AX448" s="12" t="s">
        <v>81</v>
      </c>
      <c r="AY448" s="221" t="s">
        <v>129</v>
      </c>
    </row>
    <row r="449" spans="2:65" s="11" customFormat="1">
      <c r="B449" s="200"/>
      <c r="C449" s="201"/>
      <c r="D449" s="202" t="s">
        <v>138</v>
      </c>
      <c r="E449" s="203" t="s">
        <v>79</v>
      </c>
      <c r="F449" s="204" t="s">
        <v>226</v>
      </c>
      <c r="G449" s="201"/>
      <c r="H449" s="203" t="s">
        <v>79</v>
      </c>
      <c r="I449" s="205"/>
      <c r="J449" s="201"/>
      <c r="K449" s="201"/>
      <c r="L449" s="206"/>
      <c r="M449" s="207"/>
      <c r="N449" s="208"/>
      <c r="O449" s="208"/>
      <c r="P449" s="208"/>
      <c r="Q449" s="208"/>
      <c r="R449" s="208"/>
      <c r="S449" s="208"/>
      <c r="T449" s="209"/>
      <c r="AT449" s="210" t="s">
        <v>138</v>
      </c>
      <c r="AU449" s="210" t="s">
        <v>89</v>
      </c>
      <c r="AV449" s="11" t="s">
        <v>86</v>
      </c>
      <c r="AW449" s="11" t="s">
        <v>43</v>
      </c>
      <c r="AX449" s="11" t="s">
        <v>81</v>
      </c>
      <c r="AY449" s="210" t="s">
        <v>129</v>
      </c>
    </row>
    <row r="450" spans="2:65" s="12" customFormat="1">
      <c r="B450" s="211"/>
      <c r="C450" s="212"/>
      <c r="D450" s="202" t="s">
        <v>138</v>
      </c>
      <c r="E450" s="213" t="s">
        <v>79</v>
      </c>
      <c r="F450" s="214" t="s">
        <v>486</v>
      </c>
      <c r="G450" s="212"/>
      <c r="H450" s="215">
        <v>0.01</v>
      </c>
      <c r="I450" s="216"/>
      <c r="J450" s="212"/>
      <c r="K450" s="212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138</v>
      </c>
      <c r="AU450" s="221" t="s">
        <v>89</v>
      </c>
      <c r="AV450" s="12" t="s">
        <v>89</v>
      </c>
      <c r="AW450" s="12" t="s">
        <v>43</v>
      </c>
      <c r="AX450" s="12" t="s">
        <v>81</v>
      </c>
      <c r="AY450" s="221" t="s">
        <v>129</v>
      </c>
    </row>
    <row r="451" spans="2:65" s="11" customFormat="1">
      <c r="B451" s="200"/>
      <c r="C451" s="201"/>
      <c r="D451" s="202" t="s">
        <v>138</v>
      </c>
      <c r="E451" s="203" t="s">
        <v>79</v>
      </c>
      <c r="F451" s="204" t="s">
        <v>227</v>
      </c>
      <c r="G451" s="201"/>
      <c r="H451" s="203" t="s">
        <v>79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138</v>
      </c>
      <c r="AU451" s="210" t="s">
        <v>89</v>
      </c>
      <c r="AV451" s="11" t="s">
        <v>86</v>
      </c>
      <c r="AW451" s="11" t="s">
        <v>43</v>
      </c>
      <c r="AX451" s="11" t="s">
        <v>81</v>
      </c>
      <c r="AY451" s="210" t="s">
        <v>129</v>
      </c>
    </row>
    <row r="452" spans="2:65" s="12" customFormat="1">
      <c r="B452" s="211"/>
      <c r="C452" s="212"/>
      <c r="D452" s="202" t="s">
        <v>138</v>
      </c>
      <c r="E452" s="213" t="s">
        <v>79</v>
      </c>
      <c r="F452" s="214" t="s">
        <v>485</v>
      </c>
      <c r="G452" s="212"/>
      <c r="H452" s="215">
        <v>0.02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138</v>
      </c>
      <c r="AU452" s="221" t="s">
        <v>89</v>
      </c>
      <c r="AV452" s="12" t="s">
        <v>89</v>
      </c>
      <c r="AW452" s="12" t="s">
        <v>43</v>
      </c>
      <c r="AX452" s="12" t="s">
        <v>81</v>
      </c>
      <c r="AY452" s="221" t="s">
        <v>129</v>
      </c>
    </row>
    <row r="453" spans="2:65" s="11" customFormat="1">
      <c r="B453" s="200"/>
      <c r="C453" s="201"/>
      <c r="D453" s="202" t="s">
        <v>138</v>
      </c>
      <c r="E453" s="203" t="s">
        <v>79</v>
      </c>
      <c r="F453" s="204" t="s">
        <v>228</v>
      </c>
      <c r="G453" s="201"/>
      <c r="H453" s="203" t="s">
        <v>79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138</v>
      </c>
      <c r="AU453" s="210" t="s">
        <v>89</v>
      </c>
      <c r="AV453" s="11" t="s">
        <v>86</v>
      </c>
      <c r="AW453" s="11" t="s">
        <v>43</v>
      </c>
      <c r="AX453" s="11" t="s">
        <v>81</v>
      </c>
      <c r="AY453" s="210" t="s">
        <v>129</v>
      </c>
    </row>
    <row r="454" spans="2:65" s="12" customFormat="1">
      <c r="B454" s="211"/>
      <c r="C454" s="212"/>
      <c r="D454" s="202" t="s">
        <v>138</v>
      </c>
      <c r="E454" s="213" t="s">
        <v>79</v>
      </c>
      <c r="F454" s="214" t="s">
        <v>486</v>
      </c>
      <c r="G454" s="212"/>
      <c r="H454" s="215">
        <v>0.01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138</v>
      </c>
      <c r="AU454" s="221" t="s">
        <v>89</v>
      </c>
      <c r="AV454" s="12" t="s">
        <v>89</v>
      </c>
      <c r="AW454" s="12" t="s">
        <v>43</v>
      </c>
      <c r="AX454" s="12" t="s">
        <v>81</v>
      </c>
      <c r="AY454" s="221" t="s">
        <v>129</v>
      </c>
    </row>
    <row r="455" spans="2:65" s="11" customFormat="1">
      <c r="B455" s="200"/>
      <c r="C455" s="201"/>
      <c r="D455" s="202" t="s">
        <v>138</v>
      </c>
      <c r="E455" s="203" t="s">
        <v>79</v>
      </c>
      <c r="F455" s="204" t="s">
        <v>229</v>
      </c>
      <c r="G455" s="201"/>
      <c r="H455" s="203" t="s">
        <v>79</v>
      </c>
      <c r="I455" s="205"/>
      <c r="J455" s="201"/>
      <c r="K455" s="201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138</v>
      </c>
      <c r="AU455" s="210" t="s">
        <v>89</v>
      </c>
      <c r="AV455" s="11" t="s">
        <v>86</v>
      </c>
      <c r="AW455" s="11" t="s">
        <v>43</v>
      </c>
      <c r="AX455" s="11" t="s">
        <v>81</v>
      </c>
      <c r="AY455" s="210" t="s">
        <v>129</v>
      </c>
    </row>
    <row r="456" spans="2:65" s="12" customFormat="1">
      <c r="B456" s="211"/>
      <c r="C456" s="212"/>
      <c r="D456" s="202" t="s">
        <v>138</v>
      </c>
      <c r="E456" s="213" t="s">
        <v>79</v>
      </c>
      <c r="F456" s="214" t="s">
        <v>485</v>
      </c>
      <c r="G456" s="212"/>
      <c r="H456" s="215">
        <v>0.02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138</v>
      </c>
      <c r="AU456" s="221" t="s">
        <v>89</v>
      </c>
      <c r="AV456" s="12" t="s">
        <v>89</v>
      </c>
      <c r="AW456" s="12" t="s">
        <v>43</v>
      </c>
      <c r="AX456" s="12" t="s">
        <v>81</v>
      </c>
      <c r="AY456" s="221" t="s">
        <v>129</v>
      </c>
    </row>
    <row r="457" spans="2:65" s="11" customFormat="1">
      <c r="B457" s="200"/>
      <c r="C457" s="201"/>
      <c r="D457" s="202" t="s">
        <v>138</v>
      </c>
      <c r="E457" s="203" t="s">
        <v>79</v>
      </c>
      <c r="F457" s="204" t="s">
        <v>230</v>
      </c>
      <c r="G457" s="201"/>
      <c r="H457" s="203" t="s">
        <v>79</v>
      </c>
      <c r="I457" s="205"/>
      <c r="J457" s="201"/>
      <c r="K457" s="201"/>
      <c r="L457" s="206"/>
      <c r="M457" s="207"/>
      <c r="N457" s="208"/>
      <c r="O457" s="208"/>
      <c r="P457" s="208"/>
      <c r="Q457" s="208"/>
      <c r="R457" s="208"/>
      <c r="S457" s="208"/>
      <c r="T457" s="209"/>
      <c r="AT457" s="210" t="s">
        <v>138</v>
      </c>
      <c r="AU457" s="210" t="s">
        <v>89</v>
      </c>
      <c r="AV457" s="11" t="s">
        <v>86</v>
      </c>
      <c r="AW457" s="11" t="s">
        <v>43</v>
      </c>
      <c r="AX457" s="11" t="s">
        <v>81</v>
      </c>
      <c r="AY457" s="210" t="s">
        <v>129</v>
      </c>
    </row>
    <row r="458" spans="2:65" s="12" customFormat="1">
      <c r="B458" s="211"/>
      <c r="C458" s="212"/>
      <c r="D458" s="202" t="s">
        <v>138</v>
      </c>
      <c r="E458" s="213" t="s">
        <v>79</v>
      </c>
      <c r="F458" s="214" t="s">
        <v>486</v>
      </c>
      <c r="G458" s="212"/>
      <c r="H458" s="215">
        <v>0.01</v>
      </c>
      <c r="I458" s="216"/>
      <c r="J458" s="212"/>
      <c r="K458" s="212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138</v>
      </c>
      <c r="AU458" s="221" t="s">
        <v>89</v>
      </c>
      <c r="AV458" s="12" t="s">
        <v>89</v>
      </c>
      <c r="AW458" s="12" t="s">
        <v>43</v>
      </c>
      <c r="AX458" s="12" t="s">
        <v>81</v>
      </c>
      <c r="AY458" s="221" t="s">
        <v>129</v>
      </c>
    </row>
    <row r="459" spans="2:65" s="13" customFormat="1">
      <c r="B459" s="232"/>
      <c r="C459" s="233"/>
      <c r="D459" s="202" t="s">
        <v>138</v>
      </c>
      <c r="E459" s="234" t="s">
        <v>79</v>
      </c>
      <c r="F459" s="235" t="s">
        <v>231</v>
      </c>
      <c r="G459" s="233"/>
      <c r="H459" s="236">
        <v>0.12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AT459" s="242" t="s">
        <v>138</v>
      </c>
      <c r="AU459" s="242" t="s">
        <v>89</v>
      </c>
      <c r="AV459" s="13" t="s">
        <v>136</v>
      </c>
      <c r="AW459" s="13" t="s">
        <v>43</v>
      </c>
      <c r="AX459" s="13" t="s">
        <v>86</v>
      </c>
      <c r="AY459" s="242" t="s">
        <v>129</v>
      </c>
    </row>
    <row r="460" spans="2:65" s="1" customFormat="1" ht="25.5" customHeight="1">
      <c r="B460" s="40"/>
      <c r="C460" s="188" t="s">
        <v>487</v>
      </c>
      <c r="D460" s="188" t="s">
        <v>131</v>
      </c>
      <c r="E460" s="189" t="s">
        <v>488</v>
      </c>
      <c r="F460" s="190" t="s">
        <v>489</v>
      </c>
      <c r="G460" s="191" t="s">
        <v>177</v>
      </c>
      <c r="H460" s="192">
        <v>1</v>
      </c>
      <c r="I460" s="193">
        <v>0</v>
      </c>
      <c r="J460" s="194">
        <f>ROUND(I460*H460,2)</f>
        <v>0</v>
      </c>
      <c r="K460" s="190" t="s">
        <v>135</v>
      </c>
      <c r="L460" s="60"/>
      <c r="M460" s="195" t="s">
        <v>79</v>
      </c>
      <c r="N460" s="196" t="s">
        <v>51</v>
      </c>
      <c r="O460" s="41"/>
      <c r="P460" s="197">
        <f>O460*H460</f>
        <v>0</v>
      </c>
      <c r="Q460" s="197">
        <v>0</v>
      </c>
      <c r="R460" s="197">
        <f>Q460*H460</f>
        <v>0</v>
      </c>
      <c r="S460" s="197">
        <v>0</v>
      </c>
      <c r="T460" s="198">
        <f>S460*H460</f>
        <v>0</v>
      </c>
      <c r="AR460" s="22" t="s">
        <v>462</v>
      </c>
      <c r="AT460" s="22" t="s">
        <v>131</v>
      </c>
      <c r="AU460" s="22" t="s">
        <v>89</v>
      </c>
      <c r="AY460" s="22" t="s">
        <v>129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22" t="s">
        <v>86</v>
      </c>
      <c r="BK460" s="199">
        <f>ROUND(I460*H460,2)</f>
        <v>0</v>
      </c>
      <c r="BL460" s="22" t="s">
        <v>462</v>
      </c>
      <c r="BM460" s="22" t="s">
        <v>490</v>
      </c>
    </row>
    <row r="461" spans="2:65" s="11" customFormat="1">
      <c r="B461" s="200"/>
      <c r="C461" s="201"/>
      <c r="D461" s="202" t="s">
        <v>138</v>
      </c>
      <c r="E461" s="203" t="s">
        <v>79</v>
      </c>
      <c r="F461" s="204" t="s">
        <v>154</v>
      </c>
      <c r="G461" s="201"/>
      <c r="H461" s="203" t="s">
        <v>79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138</v>
      </c>
      <c r="AU461" s="210" t="s">
        <v>89</v>
      </c>
      <c r="AV461" s="11" t="s">
        <v>86</v>
      </c>
      <c r="AW461" s="11" t="s">
        <v>43</v>
      </c>
      <c r="AX461" s="11" t="s">
        <v>81</v>
      </c>
      <c r="AY461" s="210" t="s">
        <v>129</v>
      </c>
    </row>
    <row r="462" spans="2:65" s="11" customFormat="1">
      <c r="B462" s="200"/>
      <c r="C462" s="201"/>
      <c r="D462" s="202" t="s">
        <v>138</v>
      </c>
      <c r="E462" s="203" t="s">
        <v>79</v>
      </c>
      <c r="F462" s="204" t="s">
        <v>139</v>
      </c>
      <c r="G462" s="201"/>
      <c r="H462" s="203" t="s">
        <v>79</v>
      </c>
      <c r="I462" s="205"/>
      <c r="J462" s="201"/>
      <c r="K462" s="201"/>
      <c r="L462" s="206"/>
      <c r="M462" s="207"/>
      <c r="N462" s="208"/>
      <c r="O462" s="208"/>
      <c r="P462" s="208"/>
      <c r="Q462" s="208"/>
      <c r="R462" s="208"/>
      <c r="S462" s="208"/>
      <c r="T462" s="209"/>
      <c r="AT462" s="210" t="s">
        <v>138</v>
      </c>
      <c r="AU462" s="210" t="s">
        <v>89</v>
      </c>
      <c r="AV462" s="11" t="s">
        <v>86</v>
      </c>
      <c r="AW462" s="11" t="s">
        <v>43</v>
      </c>
      <c r="AX462" s="11" t="s">
        <v>81</v>
      </c>
      <c r="AY462" s="210" t="s">
        <v>129</v>
      </c>
    </row>
    <row r="463" spans="2:65" s="12" customFormat="1">
      <c r="B463" s="211"/>
      <c r="C463" s="212"/>
      <c r="D463" s="202" t="s">
        <v>138</v>
      </c>
      <c r="E463" s="213" t="s">
        <v>79</v>
      </c>
      <c r="F463" s="214" t="s">
        <v>86</v>
      </c>
      <c r="G463" s="212"/>
      <c r="H463" s="215">
        <v>1</v>
      </c>
      <c r="I463" s="216"/>
      <c r="J463" s="212"/>
      <c r="K463" s="212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138</v>
      </c>
      <c r="AU463" s="221" t="s">
        <v>89</v>
      </c>
      <c r="AV463" s="12" t="s">
        <v>89</v>
      </c>
      <c r="AW463" s="12" t="s">
        <v>43</v>
      </c>
      <c r="AX463" s="12" t="s">
        <v>86</v>
      </c>
      <c r="AY463" s="221" t="s">
        <v>129</v>
      </c>
    </row>
    <row r="464" spans="2:65" s="1" customFormat="1" ht="16.5" customHeight="1">
      <c r="B464" s="40"/>
      <c r="C464" s="188" t="s">
        <v>491</v>
      </c>
      <c r="D464" s="188" t="s">
        <v>131</v>
      </c>
      <c r="E464" s="189" t="s">
        <v>492</v>
      </c>
      <c r="F464" s="190" t="s">
        <v>493</v>
      </c>
      <c r="G464" s="191" t="s">
        <v>177</v>
      </c>
      <c r="H464" s="192">
        <v>1</v>
      </c>
      <c r="I464" s="193">
        <v>0</v>
      </c>
      <c r="J464" s="194">
        <f>ROUND(I464*H464,2)</f>
        <v>0</v>
      </c>
      <c r="K464" s="190" t="s">
        <v>135</v>
      </c>
      <c r="L464" s="60"/>
      <c r="M464" s="195" t="s">
        <v>79</v>
      </c>
      <c r="N464" s="196" t="s">
        <v>51</v>
      </c>
      <c r="O464" s="41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AR464" s="22" t="s">
        <v>462</v>
      </c>
      <c r="AT464" s="22" t="s">
        <v>131</v>
      </c>
      <c r="AU464" s="22" t="s">
        <v>89</v>
      </c>
      <c r="AY464" s="22" t="s">
        <v>129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22" t="s">
        <v>86</v>
      </c>
      <c r="BK464" s="199">
        <f>ROUND(I464*H464,2)</f>
        <v>0</v>
      </c>
      <c r="BL464" s="22" t="s">
        <v>462</v>
      </c>
      <c r="BM464" s="22" t="s">
        <v>494</v>
      </c>
    </row>
    <row r="465" spans="2:65" s="11" customFormat="1">
      <c r="B465" s="200"/>
      <c r="C465" s="201"/>
      <c r="D465" s="202" t="s">
        <v>138</v>
      </c>
      <c r="E465" s="203" t="s">
        <v>79</v>
      </c>
      <c r="F465" s="204" t="s">
        <v>154</v>
      </c>
      <c r="G465" s="201"/>
      <c r="H465" s="203" t="s">
        <v>79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138</v>
      </c>
      <c r="AU465" s="210" t="s">
        <v>89</v>
      </c>
      <c r="AV465" s="11" t="s">
        <v>86</v>
      </c>
      <c r="AW465" s="11" t="s">
        <v>43</v>
      </c>
      <c r="AX465" s="11" t="s">
        <v>81</v>
      </c>
      <c r="AY465" s="210" t="s">
        <v>129</v>
      </c>
    </row>
    <row r="466" spans="2:65" s="12" customFormat="1">
      <c r="B466" s="211"/>
      <c r="C466" s="212"/>
      <c r="D466" s="202" t="s">
        <v>138</v>
      </c>
      <c r="E466" s="213" t="s">
        <v>79</v>
      </c>
      <c r="F466" s="214" t="s">
        <v>86</v>
      </c>
      <c r="G466" s="212"/>
      <c r="H466" s="215">
        <v>1</v>
      </c>
      <c r="I466" s="216"/>
      <c r="J466" s="212"/>
      <c r="K466" s="212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138</v>
      </c>
      <c r="AU466" s="221" t="s">
        <v>89</v>
      </c>
      <c r="AV466" s="12" t="s">
        <v>89</v>
      </c>
      <c r="AW466" s="12" t="s">
        <v>43</v>
      </c>
      <c r="AX466" s="12" t="s">
        <v>86</v>
      </c>
      <c r="AY466" s="221" t="s">
        <v>129</v>
      </c>
    </row>
    <row r="467" spans="2:65" s="1" customFormat="1" ht="16.5" customHeight="1">
      <c r="B467" s="40"/>
      <c r="C467" s="188" t="s">
        <v>495</v>
      </c>
      <c r="D467" s="188" t="s">
        <v>131</v>
      </c>
      <c r="E467" s="189" t="s">
        <v>496</v>
      </c>
      <c r="F467" s="190" t="s">
        <v>497</v>
      </c>
      <c r="G467" s="191" t="s">
        <v>177</v>
      </c>
      <c r="H467" s="192">
        <v>1</v>
      </c>
      <c r="I467" s="193">
        <v>0</v>
      </c>
      <c r="J467" s="194">
        <f>ROUND(I467*H467,2)</f>
        <v>0</v>
      </c>
      <c r="K467" s="190" t="s">
        <v>135</v>
      </c>
      <c r="L467" s="60"/>
      <c r="M467" s="195" t="s">
        <v>79</v>
      </c>
      <c r="N467" s="196" t="s">
        <v>51</v>
      </c>
      <c r="O467" s="41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AR467" s="22" t="s">
        <v>462</v>
      </c>
      <c r="AT467" s="22" t="s">
        <v>131</v>
      </c>
      <c r="AU467" s="22" t="s">
        <v>89</v>
      </c>
      <c r="AY467" s="22" t="s">
        <v>129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22" t="s">
        <v>86</v>
      </c>
      <c r="BK467" s="199">
        <f>ROUND(I467*H467,2)</f>
        <v>0</v>
      </c>
      <c r="BL467" s="22" t="s">
        <v>462</v>
      </c>
      <c r="BM467" s="22" t="s">
        <v>498</v>
      </c>
    </row>
    <row r="468" spans="2:65" s="11" customFormat="1">
      <c r="B468" s="200"/>
      <c r="C468" s="201"/>
      <c r="D468" s="202" t="s">
        <v>138</v>
      </c>
      <c r="E468" s="203" t="s">
        <v>79</v>
      </c>
      <c r="F468" s="204" t="s">
        <v>154</v>
      </c>
      <c r="G468" s="201"/>
      <c r="H468" s="203" t="s">
        <v>79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138</v>
      </c>
      <c r="AU468" s="210" t="s">
        <v>89</v>
      </c>
      <c r="AV468" s="11" t="s">
        <v>86</v>
      </c>
      <c r="AW468" s="11" t="s">
        <v>43</v>
      </c>
      <c r="AX468" s="11" t="s">
        <v>81</v>
      </c>
      <c r="AY468" s="210" t="s">
        <v>129</v>
      </c>
    </row>
    <row r="469" spans="2:65" s="12" customFormat="1">
      <c r="B469" s="211"/>
      <c r="C469" s="212"/>
      <c r="D469" s="202" t="s">
        <v>138</v>
      </c>
      <c r="E469" s="213" t="s">
        <v>79</v>
      </c>
      <c r="F469" s="214" t="s">
        <v>86</v>
      </c>
      <c r="G469" s="212"/>
      <c r="H469" s="215">
        <v>1</v>
      </c>
      <c r="I469" s="216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138</v>
      </c>
      <c r="AU469" s="221" t="s">
        <v>89</v>
      </c>
      <c r="AV469" s="12" t="s">
        <v>89</v>
      </c>
      <c r="AW469" s="12" t="s">
        <v>43</v>
      </c>
      <c r="AX469" s="12" t="s">
        <v>86</v>
      </c>
      <c r="AY469" s="221" t="s">
        <v>129</v>
      </c>
    </row>
    <row r="470" spans="2:65" s="1" customFormat="1" ht="16.5" customHeight="1">
      <c r="B470" s="40"/>
      <c r="C470" s="222" t="s">
        <v>499</v>
      </c>
      <c r="D470" s="222" t="s">
        <v>170</v>
      </c>
      <c r="E470" s="223" t="s">
        <v>500</v>
      </c>
      <c r="F470" s="224" t="s">
        <v>501</v>
      </c>
      <c r="G470" s="225" t="s">
        <v>177</v>
      </c>
      <c r="H470" s="226">
        <v>1</v>
      </c>
      <c r="I470" s="227">
        <v>0</v>
      </c>
      <c r="J470" s="228">
        <f>ROUND(I470*H470,2)</f>
        <v>0</v>
      </c>
      <c r="K470" s="224" t="s">
        <v>235</v>
      </c>
      <c r="L470" s="229"/>
      <c r="M470" s="230" t="s">
        <v>79</v>
      </c>
      <c r="N470" s="231" t="s">
        <v>51</v>
      </c>
      <c r="O470" s="41"/>
      <c r="P470" s="197">
        <f>O470*H470</f>
        <v>0</v>
      </c>
      <c r="Q470" s="197">
        <v>0</v>
      </c>
      <c r="R470" s="197">
        <f>Q470*H470</f>
        <v>0</v>
      </c>
      <c r="S470" s="197">
        <v>0</v>
      </c>
      <c r="T470" s="198">
        <f>S470*H470</f>
        <v>0</v>
      </c>
      <c r="AR470" s="22" t="s">
        <v>502</v>
      </c>
      <c r="AT470" s="22" t="s">
        <v>170</v>
      </c>
      <c r="AU470" s="22" t="s">
        <v>89</v>
      </c>
      <c r="AY470" s="22" t="s">
        <v>129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22" t="s">
        <v>86</v>
      </c>
      <c r="BK470" s="199">
        <f>ROUND(I470*H470,2)</f>
        <v>0</v>
      </c>
      <c r="BL470" s="22" t="s">
        <v>462</v>
      </c>
      <c r="BM470" s="22" t="s">
        <v>503</v>
      </c>
    </row>
    <row r="471" spans="2:65" s="11" customFormat="1">
      <c r="B471" s="200"/>
      <c r="C471" s="201"/>
      <c r="D471" s="202" t="s">
        <v>138</v>
      </c>
      <c r="E471" s="203" t="s">
        <v>79</v>
      </c>
      <c r="F471" s="204" t="s">
        <v>154</v>
      </c>
      <c r="G471" s="201"/>
      <c r="H471" s="203" t="s">
        <v>79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138</v>
      </c>
      <c r="AU471" s="210" t="s">
        <v>89</v>
      </c>
      <c r="AV471" s="11" t="s">
        <v>86</v>
      </c>
      <c r="AW471" s="11" t="s">
        <v>43</v>
      </c>
      <c r="AX471" s="11" t="s">
        <v>81</v>
      </c>
      <c r="AY471" s="210" t="s">
        <v>129</v>
      </c>
    </row>
    <row r="472" spans="2:65" s="11" customFormat="1">
      <c r="B472" s="200"/>
      <c r="C472" s="201"/>
      <c r="D472" s="202" t="s">
        <v>138</v>
      </c>
      <c r="E472" s="203" t="s">
        <v>79</v>
      </c>
      <c r="F472" s="204" t="s">
        <v>139</v>
      </c>
      <c r="G472" s="201"/>
      <c r="H472" s="203" t="s">
        <v>79</v>
      </c>
      <c r="I472" s="205"/>
      <c r="J472" s="201"/>
      <c r="K472" s="201"/>
      <c r="L472" s="206"/>
      <c r="M472" s="207"/>
      <c r="N472" s="208"/>
      <c r="O472" s="208"/>
      <c r="P472" s="208"/>
      <c r="Q472" s="208"/>
      <c r="R472" s="208"/>
      <c r="S472" s="208"/>
      <c r="T472" s="209"/>
      <c r="AT472" s="210" t="s">
        <v>138</v>
      </c>
      <c r="AU472" s="210" t="s">
        <v>89</v>
      </c>
      <c r="AV472" s="11" t="s">
        <v>86</v>
      </c>
      <c r="AW472" s="11" t="s">
        <v>43</v>
      </c>
      <c r="AX472" s="11" t="s">
        <v>81</v>
      </c>
      <c r="AY472" s="210" t="s">
        <v>129</v>
      </c>
    </row>
    <row r="473" spans="2:65" s="12" customFormat="1">
      <c r="B473" s="211"/>
      <c r="C473" s="212"/>
      <c r="D473" s="202" t="s">
        <v>138</v>
      </c>
      <c r="E473" s="213" t="s">
        <v>79</v>
      </c>
      <c r="F473" s="214" t="s">
        <v>86</v>
      </c>
      <c r="G473" s="212"/>
      <c r="H473" s="215">
        <v>1</v>
      </c>
      <c r="I473" s="216"/>
      <c r="J473" s="212"/>
      <c r="K473" s="212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138</v>
      </c>
      <c r="AU473" s="221" t="s">
        <v>89</v>
      </c>
      <c r="AV473" s="12" t="s">
        <v>89</v>
      </c>
      <c r="AW473" s="12" t="s">
        <v>43</v>
      </c>
      <c r="AX473" s="12" t="s">
        <v>86</v>
      </c>
      <c r="AY473" s="221" t="s">
        <v>129</v>
      </c>
    </row>
    <row r="474" spans="2:65" s="1" customFormat="1" ht="16.5" customHeight="1">
      <c r="B474" s="40"/>
      <c r="C474" s="222" t="s">
        <v>504</v>
      </c>
      <c r="D474" s="222" t="s">
        <v>170</v>
      </c>
      <c r="E474" s="223" t="s">
        <v>505</v>
      </c>
      <c r="F474" s="224" t="s">
        <v>506</v>
      </c>
      <c r="G474" s="225" t="s">
        <v>177</v>
      </c>
      <c r="H474" s="226">
        <v>1</v>
      </c>
      <c r="I474" s="227">
        <v>0</v>
      </c>
      <c r="J474" s="228">
        <f>ROUND(I474*H474,2)</f>
        <v>0</v>
      </c>
      <c r="K474" s="224" t="s">
        <v>235</v>
      </c>
      <c r="L474" s="229"/>
      <c r="M474" s="230" t="s">
        <v>79</v>
      </c>
      <c r="N474" s="231" t="s">
        <v>51</v>
      </c>
      <c r="O474" s="41"/>
      <c r="P474" s="197">
        <f>O474*H474</f>
        <v>0</v>
      </c>
      <c r="Q474" s="197">
        <v>0</v>
      </c>
      <c r="R474" s="197">
        <f>Q474*H474</f>
        <v>0</v>
      </c>
      <c r="S474" s="197">
        <v>0</v>
      </c>
      <c r="T474" s="198">
        <f>S474*H474</f>
        <v>0</v>
      </c>
      <c r="AR474" s="22" t="s">
        <v>502</v>
      </c>
      <c r="AT474" s="22" t="s">
        <v>170</v>
      </c>
      <c r="AU474" s="22" t="s">
        <v>89</v>
      </c>
      <c r="AY474" s="22" t="s">
        <v>129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22" t="s">
        <v>86</v>
      </c>
      <c r="BK474" s="199">
        <f>ROUND(I474*H474,2)</f>
        <v>0</v>
      </c>
      <c r="BL474" s="22" t="s">
        <v>462</v>
      </c>
      <c r="BM474" s="22" t="s">
        <v>507</v>
      </c>
    </row>
    <row r="475" spans="2:65" s="11" customFormat="1">
      <c r="B475" s="200"/>
      <c r="C475" s="201"/>
      <c r="D475" s="202" t="s">
        <v>138</v>
      </c>
      <c r="E475" s="203" t="s">
        <v>79</v>
      </c>
      <c r="F475" s="204" t="s">
        <v>154</v>
      </c>
      <c r="G475" s="201"/>
      <c r="H475" s="203" t="s">
        <v>79</v>
      </c>
      <c r="I475" s="205"/>
      <c r="J475" s="201"/>
      <c r="K475" s="201"/>
      <c r="L475" s="206"/>
      <c r="M475" s="207"/>
      <c r="N475" s="208"/>
      <c r="O475" s="208"/>
      <c r="P475" s="208"/>
      <c r="Q475" s="208"/>
      <c r="R475" s="208"/>
      <c r="S475" s="208"/>
      <c r="T475" s="209"/>
      <c r="AT475" s="210" t="s">
        <v>138</v>
      </c>
      <c r="AU475" s="210" t="s">
        <v>89</v>
      </c>
      <c r="AV475" s="11" t="s">
        <v>86</v>
      </c>
      <c r="AW475" s="11" t="s">
        <v>43</v>
      </c>
      <c r="AX475" s="11" t="s">
        <v>81</v>
      </c>
      <c r="AY475" s="210" t="s">
        <v>129</v>
      </c>
    </row>
    <row r="476" spans="2:65" s="12" customFormat="1">
      <c r="B476" s="211"/>
      <c r="C476" s="212"/>
      <c r="D476" s="202" t="s">
        <v>138</v>
      </c>
      <c r="E476" s="213" t="s">
        <v>79</v>
      </c>
      <c r="F476" s="214" t="s">
        <v>86</v>
      </c>
      <c r="G476" s="212"/>
      <c r="H476" s="215">
        <v>1</v>
      </c>
      <c r="I476" s="216"/>
      <c r="J476" s="212"/>
      <c r="K476" s="212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138</v>
      </c>
      <c r="AU476" s="221" t="s">
        <v>89</v>
      </c>
      <c r="AV476" s="12" t="s">
        <v>89</v>
      </c>
      <c r="AW476" s="12" t="s">
        <v>43</v>
      </c>
      <c r="AX476" s="12" t="s">
        <v>86</v>
      </c>
      <c r="AY476" s="221" t="s">
        <v>129</v>
      </c>
    </row>
    <row r="477" spans="2:65" s="1" customFormat="1" ht="16.5" customHeight="1">
      <c r="B477" s="40"/>
      <c r="C477" s="222" t="s">
        <v>508</v>
      </c>
      <c r="D477" s="222" t="s">
        <v>170</v>
      </c>
      <c r="E477" s="223" t="s">
        <v>443</v>
      </c>
      <c r="F477" s="224" t="s">
        <v>444</v>
      </c>
      <c r="G477" s="225" t="s">
        <v>177</v>
      </c>
      <c r="H477" s="226">
        <v>1</v>
      </c>
      <c r="I477" s="227">
        <v>0</v>
      </c>
      <c r="J477" s="228">
        <f>ROUND(I477*H477,2)</f>
        <v>0</v>
      </c>
      <c r="K477" s="224" t="s">
        <v>235</v>
      </c>
      <c r="L477" s="229"/>
      <c r="M477" s="230" t="s">
        <v>79</v>
      </c>
      <c r="N477" s="231" t="s">
        <v>51</v>
      </c>
      <c r="O477" s="41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AR477" s="22" t="s">
        <v>502</v>
      </c>
      <c r="AT477" s="22" t="s">
        <v>170</v>
      </c>
      <c r="AU477" s="22" t="s">
        <v>89</v>
      </c>
      <c r="AY477" s="22" t="s">
        <v>129</v>
      </c>
      <c r="BE477" s="199">
        <f>IF(N477="základní",J477,0)</f>
        <v>0</v>
      </c>
      <c r="BF477" s="199">
        <f>IF(N477="snížená",J477,0)</f>
        <v>0</v>
      </c>
      <c r="BG477" s="199">
        <f>IF(N477="zákl. přenesená",J477,0)</f>
        <v>0</v>
      </c>
      <c r="BH477" s="199">
        <f>IF(N477="sníž. přenesená",J477,0)</f>
        <v>0</v>
      </c>
      <c r="BI477" s="199">
        <f>IF(N477="nulová",J477,0)</f>
        <v>0</v>
      </c>
      <c r="BJ477" s="22" t="s">
        <v>86</v>
      </c>
      <c r="BK477" s="199">
        <f>ROUND(I477*H477,2)</f>
        <v>0</v>
      </c>
      <c r="BL477" s="22" t="s">
        <v>462</v>
      </c>
      <c r="BM477" s="22" t="s">
        <v>509</v>
      </c>
    </row>
    <row r="478" spans="2:65" s="11" customFormat="1">
      <c r="B478" s="200"/>
      <c r="C478" s="201"/>
      <c r="D478" s="202" t="s">
        <v>138</v>
      </c>
      <c r="E478" s="203" t="s">
        <v>79</v>
      </c>
      <c r="F478" s="204" t="s">
        <v>154</v>
      </c>
      <c r="G478" s="201"/>
      <c r="H478" s="203" t="s">
        <v>79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138</v>
      </c>
      <c r="AU478" s="210" t="s">
        <v>89</v>
      </c>
      <c r="AV478" s="11" t="s">
        <v>86</v>
      </c>
      <c r="AW478" s="11" t="s">
        <v>43</v>
      </c>
      <c r="AX478" s="11" t="s">
        <v>81</v>
      </c>
      <c r="AY478" s="210" t="s">
        <v>129</v>
      </c>
    </row>
    <row r="479" spans="2:65" s="12" customFormat="1">
      <c r="B479" s="211"/>
      <c r="C479" s="212"/>
      <c r="D479" s="202" t="s">
        <v>138</v>
      </c>
      <c r="E479" s="213" t="s">
        <v>79</v>
      </c>
      <c r="F479" s="214" t="s">
        <v>86</v>
      </c>
      <c r="G479" s="212"/>
      <c r="H479" s="215">
        <v>1</v>
      </c>
      <c r="I479" s="216"/>
      <c r="J479" s="212"/>
      <c r="K479" s="212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138</v>
      </c>
      <c r="AU479" s="221" t="s">
        <v>89</v>
      </c>
      <c r="AV479" s="12" t="s">
        <v>89</v>
      </c>
      <c r="AW479" s="12" t="s">
        <v>43</v>
      </c>
      <c r="AX479" s="12" t="s">
        <v>86</v>
      </c>
      <c r="AY479" s="221" t="s">
        <v>129</v>
      </c>
    </row>
    <row r="480" spans="2:65" s="10" customFormat="1" ht="29.85" customHeight="1">
      <c r="B480" s="172"/>
      <c r="C480" s="173"/>
      <c r="D480" s="174" t="s">
        <v>80</v>
      </c>
      <c r="E480" s="186" t="s">
        <v>510</v>
      </c>
      <c r="F480" s="186" t="s">
        <v>511</v>
      </c>
      <c r="G480" s="173"/>
      <c r="H480" s="173"/>
      <c r="I480" s="176"/>
      <c r="J480" s="187">
        <f>BK480</f>
        <v>0</v>
      </c>
      <c r="K480" s="173"/>
      <c r="L480" s="178"/>
      <c r="M480" s="179"/>
      <c r="N480" s="180"/>
      <c r="O480" s="180"/>
      <c r="P480" s="181">
        <f>SUM(P481:P545)</f>
        <v>0</v>
      </c>
      <c r="Q480" s="180"/>
      <c r="R480" s="181">
        <f>SUM(R481:R545)</f>
        <v>25.595894959999999</v>
      </c>
      <c r="S480" s="180"/>
      <c r="T480" s="182">
        <f>SUM(T481:T545)</f>
        <v>0</v>
      </c>
      <c r="AR480" s="183" t="s">
        <v>150</v>
      </c>
      <c r="AT480" s="184" t="s">
        <v>80</v>
      </c>
      <c r="AU480" s="184" t="s">
        <v>86</v>
      </c>
      <c r="AY480" s="183" t="s">
        <v>129</v>
      </c>
      <c r="BK480" s="185">
        <f>SUM(BK481:BK545)</f>
        <v>0</v>
      </c>
    </row>
    <row r="481" spans="2:65" s="1" customFormat="1" ht="63.75" customHeight="1">
      <c r="B481" s="40"/>
      <c r="C481" s="188" t="s">
        <v>512</v>
      </c>
      <c r="D481" s="188" t="s">
        <v>131</v>
      </c>
      <c r="E481" s="189" t="s">
        <v>513</v>
      </c>
      <c r="F481" s="190" t="s">
        <v>514</v>
      </c>
      <c r="G481" s="191" t="s">
        <v>177</v>
      </c>
      <c r="H481" s="192">
        <v>9</v>
      </c>
      <c r="I481" s="193">
        <v>0</v>
      </c>
      <c r="J481" s="194">
        <f>ROUND(I481*H481,2)</f>
        <v>0</v>
      </c>
      <c r="K481" s="190" t="s">
        <v>135</v>
      </c>
      <c r="L481" s="60"/>
      <c r="M481" s="195" t="s">
        <v>79</v>
      </c>
      <c r="N481" s="196" t="s">
        <v>51</v>
      </c>
      <c r="O481" s="41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AR481" s="22" t="s">
        <v>86</v>
      </c>
      <c r="AT481" s="22" t="s">
        <v>131</v>
      </c>
      <c r="AU481" s="22" t="s">
        <v>89</v>
      </c>
      <c r="AY481" s="22" t="s">
        <v>129</v>
      </c>
      <c r="BE481" s="199">
        <f>IF(N481="základní",J481,0)</f>
        <v>0</v>
      </c>
      <c r="BF481" s="199">
        <f>IF(N481="snížená",J481,0)</f>
        <v>0</v>
      </c>
      <c r="BG481" s="199">
        <f>IF(N481="zákl. přenesená",J481,0)</f>
        <v>0</v>
      </c>
      <c r="BH481" s="199">
        <f>IF(N481="sníž. přenesená",J481,0)</f>
        <v>0</v>
      </c>
      <c r="BI481" s="199">
        <f>IF(N481="nulová",J481,0)</f>
        <v>0</v>
      </c>
      <c r="BJ481" s="22" t="s">
        <v>86</v>
      </c>
      <c r="BK481" s="199">
        <f>ROUND(I481*H481,2)</f>
        <v>0</v>
      </c>
      <c r="BL481" s="22" t="s">
        <v>86</v>
      </c>
      <c r="BM481" s="22" t="s">
        <v>515</v>
      </c>
    </row>
    <row r="482" spans="2:65" s="11" customFormat="1">
      <c r="B482" s="200"/>
      <c r="C482" s="201"/>
      <c r="D482" s="202" t="s">
        <v>138</v>
      </c>
      <c r="E482" s="203" t="s">
        <v>79</v>
      </c>
      <c r="F482" s="204" t="s">
        <v>139</v>
      </c>
      <c r="G482" s="201"/>
      <c r="H482" s="203" t="s">
        <v>79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138</v>
      </c>
      <c r="AU482" s="210" t="s">
        <v>89</v>
      </c>
      <c r="AV482" s="11" t="s">
        <v>86</v>
      </c>
      <c r="AW482" s="11" t="s">
        <v>43</v>
      </c>
      <c r="AX482" s="11" t="s">
        <v>81</v>
      </c>
      <c r="AY482" s="210" t="s">
        <v>129</v>
      </c>
    </row>
    <row r="483" spans="2:65" s="11" customFormat="1">
      <c r="B483" s="200"/>
      <c r="C483" s="201"/>
      <c r="D483" s="202" t="s">
        <v>138</v>
      </c>
      <c r="E483" s="203" t="s">
        <v>79</v>
      </c>
      <c r="F483" s="204" t="s">
        <v>222</v>
      </c>
      <c r="G483" s="201"/>
      <c r="H483" s="203" t="s">
        <v>79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138</v>
      </c>
      <c r="AU483" s="210" t="s">
        <v>89</v>
      </c>
      <c r="AV483" s="11" t="s">
        <v>86</v>
      </c>
      <c r="AW483" s="11" t="s">
        <v>43</v>
      </c>
      <c r="AX483" s="11" t="s">
        <v>81</v>
      </c>
      <c r="AY483" s="210" t="s">
        <v>129</v>
      </c>
    </row>
    <row r="484" spans="2:65" s="11" customFormat="1">
      <c r="B484" s="200"/>
      <c r="C484" s="201"/>
      <c r="D484" s="202" t="s">
        <v>138</v>
      </c>
      <c r="E484" s="203" t="s">
        <v>79</v>
      </c>
      <c r="F484" s="204" t="s">
        <v>516</v>
      </c>
      <c r="G484" s="201"/>
      <c r="H484" s="203" t="s">
        <v>79</v>
      </c>
      <c r="I484" s="205"/>
      <c r="J484" s="201"/>
      <c r="K484" s="201"/>
      <c r="L484" s="206"/>
      <c r="M484" s="207"/>
      <c r="N484" s="208"/>
      <c r="O484" s="208"/>
      <c r="P484" s="208"/>
      <c r="Q484" s="208"/>
      <c r="R484" s="208"/>
      <c r="S484" s="208"/>
      <c r="T484" s="209"/>
      <c r="AT484" s="210" t="s">
        <v>138</v>
      </c>
      <c r="AU484" s="210" t="s">
        <v>89</v>
      </c>
      <c r="AV484" s="11" t="s">
        <v>86</v>
      </c>
      <c r="AW484" s="11" t="s">
        <v>43</v>
      </c>
      <c r="AX484" s="11" t="s">
        <v>81</v>
      </c>
      <c r="AY484" s="210" t="s">
        <v>129</v>
      </c>
    </row>
    <row r="485" spans="2:65" s="12" customFormat="1">
      <c r="B485" s="211"/>
      <c r="C485" s="212"/>
      <c r="D485" s="202" t="s">
        <v>138</v>
      </c>
      <c r="E485" s="213" t="s">
        <v>79</v>
      </c>
      <c r="F485" s="214" t="s">
        <v>187</v>
      </c>
      <c r="G485" s="212"/>
      <c r="H485" s="215">
        <v>9</v>
      </c>
      <c r="I485" s="216"/>
      <c r="J485" s="212"/>
      <c r="K485" s="212"/>
      <c r="L485" s="217"/>
      <c r="M485" s="218"/>
      <c r="N485" s="219"/>
      <c r="O485" s="219"/>
      <c r="P485" s="219"/>
      <c r="Q485" s="219"/>
      <c r="R485" s="219"/>
      <c r="S485" s="219"/>
      <c r="T485" s="220"/>
      <c r="AT485" s="221" t="s">
        <v>138</v>
      </c>
      <c r="AU485" s="221" t="s">
        <v>89</v>
      </c>
      <c r="AV485" s="12" t="s">
        <v>89</v>
      </c>
      <c r="AW485" s="12" t="s">
        <v>43</v>
      </c>
      <c r="AX485" s="12" t="s">
        <v>86</v>
      </c>
      <c r="AY485" s="221" t="s">
        <v>129</v>
      </c>
    </row>
    <row r="486" spans="2:65" s="1" customFormat="1" ht="25.5" customHeight="1">
      <c r="B486" s="40"/>
      <c r="C486" s="188" t="s">
        <v>517</v>
      </c>
      <c r="D486" s="188" t="s">
        <v>131</v>
      </c>
      <c r="E486" s="189" t="s">
        <v>518</v>
      </c>
      <c r="F486" s="190" t="s">
        <v>519</v>
      </c>
      <c r="G486" s="191" t="s">
        <v>134</v>
      </c>
      <c r="H486" s="192">
        <v>1.944</v>
      </c>
      <c r="I486" s="193">
        <v>0</v>
      </c>
      <c r="J486" s="194">
        <f>ROUND(I486*H486,2)</f>
        <v>0</v>
      </c>
      <c r="K486" s="190" t="s">
        <v>135</v>
      </c>
      <c r="L486" s="60"/>
      <c r="M486" s="195" t="s">
        <v>79</v>
      </c>
      <c r="N486" s="196" t="s">
        <v>51</v>
      </c>
      <c r="O486" s="41"/>
      <c r="P486" s="197">
        <f>O486*H486</f>
        <v>0</v>
      </c>
      <c r="Q486" s="197">
        <v>2.2563399999999998</v>
      </c>
      <c r="R486" s="197">
        <f>Q486*H486</f>
        <v>4.3863249599999996</v>
      </c>
      <c r="S486" s="197">
        <v>0</v>
      </c>
      <c r="T486" s="198">
        <f>S486*H486</f>
        <v>0</v>
      </c>
      <c r="AR486" s="22" t="s">
        <v>86</v>
      </c>
      <c r="AT486" s="22" t="s">
        <v>131</v>
      </c>
      <c r="AU486" s="22" t="s">
        <v>89</v>
      </c>
      <c r="AY486" s="22" t="s">
        <v>129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22" t="s">
        <v>86</v>
      </c>
      <c r="BK486" s="199">
        <f>ROUND(I486*H486,2)</f>
        <v>0</v>
      </c>
      <c r="BL486" s="22" t="s">
        <v>86</v>
      </c>
      <c r="BM486" s="22" t="s">
        <v>520</v>
      </c>
    </row>
    <row r="487" spans="2:65" s="11" customFormat="1">
      <c r="B487" s="200"/>
      <c r="C487" s="201"/>
      <c r="D487" s="202" t="s">
        <v>138</v>
      </c>
      <c r="E487" s="203" t="s">
        <v>79</v>
      </c>
      <c r="F487" s="204" t="s">
        <v>139</v>
      </c>
      <c r="G487" s="201"/>
      <c r="H487" s="203" t="s">
        <v>79</v>
      </c>
      <c r="I487" s="205"/>
      <c r="J487" s="201"/>
      <c r="K487" s="201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138</v>
      </c>
      <c r="AU487" s="210" t="s">
        <v>89</v>
      </c>
      <c r="AV487" s="11" t="s">
        <v>86</v>
      </c>
      <c r="AW487" s="11" t="s">
        <v>43</v>
      </c>
      <c r="AX487" s="11" t="s">
        <v>81</v>
      </c>
      <c r="AY487" s="210" t="s">
        <v>129</v>
      </c>
    </row>
    <row r="488" spans="2:65" s="11" customFormat="1">
      <c r="B488" s="200"/>
      <c r="C488" s="201"/>
      <c r="D488" s="202" t="s">
        <v>138</v>
      </c>
      <c r="E488" s="203" t="s">
        <v>79</v>
      </c>
      <c r="F488" s="204" t="s">
        <v>521</v>
      </c>
      <c r="G488" s="201"/>
      <c r="H488" s="203" t="s">
        <v>79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138</v>
      </c>
      <c r="AU488" s="210" t="s">
        <v>89</v>
      </c>
      <c r="AV488" s="11" t="s">
        <v>86</v>
      </c>
      <c r="AW488" s="11" t="s">
        <v>43</v>
      </c>
      <c r="AX488" s="11" t="s">
        <v>81</v>
      </c>
      <c r="AY488" s="210" t="s">
        <v>129</v>
      </c>
    </row>
    <row r="489" spans="2:65" s="12" customFormat="1">
      <c r="B489" s="211"/>
      <c r="C489" s="212"/>
      <c r="D489" s="202" t="s">
        <v>138</v>
      </c>
      <c r="E489" s="213" t="s">
        <v>79</v>
      </c>
      <c r="F489" s="214" t="s">
        <v>522</v>
      </c>
      <c r="G489" s="212"/>
      <c r="H489" s="215">
        <v>1.944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138</v>
      </c>
      <c r="AU489" s="221" t="s">
        <v>89</v>
      </c>
      <c r="AV489" s="12" t="s">
        <v>89</v>
      </c>
      <c r="AW489" s="12" t="s">
        <v>43</v>
      </c>
      <c r="AX489" s="12" t="s">
        <v>86</v>
      </c>
      <c r="AY489" s="221" t="s">
        <v>129</v>
      </c>
    </row>
    <row r="490" spans="2:65" s="1" customFormat="1" ht="25.5" customHeight="1">
      <c r="B490" s="40"/>
      <c r="C490" s="188" t="s">
        <v>523</v>
      </c>
      <c r="D490" s="188" t="s">
        <v>131</v>
      </c>
      <c r="E490" s="189" t="s">
        <v>524</v>
      </c>
      <c r="F490" s="190" t="s">
        <v>525</v>
      </c>
      <c r="G490" s="191" t="s">
        <v>134</v>
      </c>
      <c r="H490" s="192">
        <v>1.296</v>
      </c>
      <c r="I490" s="193">
        <v>0</v>
      </c>
      <c r="J490" s="194">
        <f>ROUND(I490*H490,2)</f>
        <v>0</v>
      </c>
      <c r="K490" s="190" t="s">
        <v>135</v>
      </c>
      <c r="L490" s="60"/>
      <c r="M490" s="195" t="s">
        <v>79</v>
      </c>
      <c r="N490" s="196" t="s">
        <v>51</v>
      </c>
      <c r="O490" s="41"/>
      <c r="P490" s="197">
        <f>O490*H490</f>
        <v>0</v>
      </c>
      <c r="Q490" s="197">
        <v>0</v>
      </c>
      <c r="R490" s="197">
        <f>Q490*H490</f>
        <v>0</v>
      </c>
      <c r="S490" s="197">
        <v>0</v>
      </c>
      <c r="T490" s="198">
        <f>S490*H490</f>
        <v>0</v>
      </c>
      <c r="AR490" s="22" t="s">
        <v>86</v>
      </c>
      <c r="AT490" s="22" t="s">
        <v>131</v>
      </c>
      <c r="AU490" s="22" t="s">
        <v>89</v>
      </c>
      <c r="AY490" s="22" t="s">
        <v>129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22" t="s">
        <v>86</v>
      </c>
      <c r="BK490" s="199">
        <f>ROUND(I490*H490,2)</f>
        <v>0</v>
      </c>
      <c r="BL490" s="22" t="s">
        <v>86</v>
      </c>
      <c r="BM490" s="22" t="s">
        <v>526</v>
      </c>
    </row>
    <row r="491" spans="2:65" s="11" customFormat="1">
      <c r="B491" s="200"/>
      <c r="C491" s="201"/>
      <c r="D491" s="202" t="s">
        <v>138</v>
      </c>
      <c r="E491" s="203" t="s">
        <v>79</v>
      </c>
      <c r="F491" s="204" t="s">
        <v>139</v>
      </c>
      <c r="G491" s="201"/>
      <c r="H491" s="203" t="s">
        <v>79</v>
      </c>
      <c r="I491" s="205"/>
      <c r="J491" s="201"/>
      <c r="K491" s="201"/>
      <c r="L491" s="206"/>
      <c r="M491" s="207"/>
      <c r="N491" s="208"/>
      <c r="O491" s="208"/>
      <c r="P491" s="208"/>
      <c r="Q491" s="208"/>
      <c r="R491" s="208"/>
      <c r="S491" s="208"/>
      <c r="T491" s="209"/>
      <c r="AT491" s="210" t="s">
        <v>138</v>
      </c>
      <c r="AU491" s="210" t="s">
        <v>89</v>
      </c>
      <c r="AV491" s="11" t="s">
        <v>86</v>
      </c>
      <c r="AW491" s="11" t="s">
        <v>43</v>
      </c>
      <c r="AX491" s="11" t="s">
        <v>81</v>
      </c>
      <c r="AY491" s="210" t="s">
        <v>129</v>
      </c>
    </row>
    <row r="492" spans="2:65" s="11" customFormat="1">
      <c r="B492" s="200"/>
      <c r="C492" s="201"/>
      <c r="D492" s="202" t="s">
        <v>138</v>
      </c>
      <c r="E492" s="203" t="s">
        <v>79</v>
      </c>
      <c r="F492" s="204" t="s">
        <v>527</v>
      </c>
      <c r="G492" s="201"/>
      <c r="H492" s="203" t="s">
        <v>79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138</v>
      </c>
      <c r="AU492" s="210" t="s">
        <v>89</v>
      </c>
      <c r="AV492" s="11" t="s">
        <v>86</v>
      </c>
      <c r="AW492" s="11" t="s">
        <v>43</v>
      </c>
      <c r="AX492" s="11" t="s">
        <v>81</v>
      </c>
      <c r="AY492" s="210" t="s">
        <v>129</v>
      </c>
    </row>
    <row r="493" spans="2:65" s="12" customFormat="1">
      <c r="B493" s="211"/>
      <c r="C493" s="212"/>
      <c r="D493" s="202" t="s">
        <v>138</v>
      </c>
      <c r="E493" s="213" t="s">
        <v>79</v>
      </c>
      <c r="F493" s="214" t="s">
        <v>528</v>
      </c>
      <c r="G493" s="212"/>
      <c r="H493" s="215">
        <v>1.296</v>
      </c>
      <c r="I493" s="216"/>
      <c r="J493" s="212"/>
      <c r="K493" s="212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138</v>
      </c>
      <c r="AU493" s="221" t="s">
        <v>89</v>
      </c>
      <c r="AV493" s="12" t="s">
        <v>89</v>
      </c>
      <c r="AW493" s="12" t="s">
        <v>43</v>
      </c>
      <c r="AX493" s="12" t="s">
        <v>86</v>
      </c>
      <c r="AY493" s="221" t="s">
        <v>129</v>
      </c>
    </row>
    <row r="494" spans="2:65" s="1" customFormat="1" ht="51" customHeight="1">
      <c r="B494" s="40"/>
      <c r="C494" s="188" t="s">
        <v>529</v>
      </c>
      <c r="D494" s="188" t="s">
        <v>131</v>
      </c>
      <c r="E494" s="189" t="s">
        <v>530</v>
      </c>
      <c r="F494" s="190" t="s">
        <v>531</v>
      </c>
      <c r="G494" s="191" t="s">
        <v>199</v>
      </c>
      <c r="H494" s="192">
        <v>90</v>
      </c>
      <c r="I494" s="193">
        <v>0</v>
      </c>
      <c r="J494" s="194">
        <f>ROUND(I494*H494,2)</f>
        <v>0</v>
      </c>
      <c r="K494" s="190" t="s">
        <v>135</v>
      </c>
      <c r="L494" s="60"/>
      <c r="M494" s="195" t="s">
        <v>79</v>
      </c>
      <c r="N494" s="196" t="s">
        <v>51</v>
      </c>
      <c r="O494" s="41"/>
      <c r="P494" s="197">
        <f>O494*H494</f>
        <v>0</v>
      </c>
      <c r="Q494" s="197">
        <v>0</v>
      </c>
      <c r="R494" s="197">
        <f>Q494*H494</f>
        <v>0</v>
      </c>
      <c r="S494" s="197">
        <v>0</v>
      </c>
      <c r="T494" s="198">
        <f>S494*H494</f>
        <v>0</v>
      </c>
      <c r="AR494" s="22" t="s">
        <v>86</v>
      </c>
      <c r="AT494" s="22" t="s">
        <v>131</v>
      </c>
      <c r="AU494" s="22" t="s">
        <v>89</v>
      </c>
      <c r="AY494" s="22" t="s">
        <v>129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22" t="s">
        <v>86</v>
      </c>
      <c r="BK494" s="199">
        <f>ROUND(I494*H494,2)</f>
        <v>0</v>
      </c>
      <c r="BL494" s="22" t="s">
        <v>86</v>
      </c>
      <c r="BM494" s="22" t="s">
        <v>532</v>
      </c>
    </row>
    <row r="495" spans="2:65" s="11" customFormat="1">
      <c r="B495" s="200"/>
      <c r="C495" s="201"/>
      <c r="D495" s="202" t="s">
        <v>138</v>
      </c>
      <c r="E495" s="203" t="s">
        <v>79</v>
      </c>
      <c r="F495" s="204" t="s">
        <v>139</v>
      </c>
      <c r="G495" s="201"/>
      <c r="H495" s="203" t="s">
        <v>79</v>
      </c>
      <c r="I495" s="205"/>
      <c r="J495" s="201"/>
      <c r="K495" s="201"/>
      <c r="L495" s="206"/>
      <c r="M495" s="207"/>
      <c r="N495" s="208"/>
      <c r="O495" s="208"/>
      <c r="P495" s="208"/>
      <c r="Q495" s="208"/>
      <c r="R495" s="208"/>
      <c r="S495" s="208"/>
      <c r="T495" s="209"/>
      <c r="AT495" s="210" t="s">
        <v>138</v>
      </c>
      <c r="AU495" s="210" t="s">
        <v>89</v>
      </c>
      <c r="AV495" s="11" t="s">
        <v>86</v>
      </c>
      <c r="AW495" s="11" t="s">
        <v>43</v>
      </c>
      <c r="AX495" s="11" t="s">
        <v>81</v>
      </c>
      <c r="AY495" s="210" t="s">
        <v>129</v>
      </c>
    </row>
    <row r="496" spans="2:65" s="11" customFormat="1">
      <c r="B496" s="200"/>
      <c r="C496" s="201"/>
      <c r="D496" s="202" t="s">
        <v>138</v>
      </c>
      <c r="E496" s="203" t="s">
        <v>79</v>
      </c>
      <c r="F496" s="204" t="s">
        <v>533</v>
      </c>
      <c r="G496" s="201"/>
      <c r="H496" s="203" t="s">
        <v>79</v>
      </c>
      <c r="I496" s="205"/>
      <c r="J496" s="201"/>
      <c r="K496" s="201"/>
      <c r="L496" s="206"/>
      <c r="M496" s="207"/>
      <c r="N496" s="208"/>
      <c r="O496" s="208"/>
      <c r="P496" s="208"/>
      <c r="Q496" s="208"/>
      <c r="R496" s="208"/>
      <c r="S496" s="208"/>
      <c r="T496" s="209"/>
      <c r="AT496" s="210" t="s">
        <v>138</v>
      </c>
      <c r="AU496" s="210" t="s">
        <v>89</v>
      </c>
      <c r="AV496" s="11" t="s">
        <v>86</v>
      </c>
      <c r="AW496" s="11" t="s">
        <v>43</v>
      </c>
      <c r="AX496" s="11" t="s">
        <v>81</v>
      </c>
      <c r="AY496" s="210" t="s">
        <v>129</v>
      </c>
    </row>
    <row r="497" spans="2:65" s="12" customFormat="1">
      <c r="B497" s="211"/>
      <c r="C497" s="212"/>
      <c r="D497" s="202" t="s">
        <v>138</v>
      </c>
      <c r="E497" s="213" t="s">
        <v>79</v>
      </c>
      <c r="F497" s="214" t="s">
        <v>534</v>
      </c>
      <c r="G497" s="212"/>
      <c r="H497" s="215">
        <v>90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138</v>
      </c>
      <c r="AU497" s="221" t="s">
        <v>89</v>
      </c>
      <c r="AV497" s="12" t="s">
        <v>89</v>
      </c>
      <c r="AW497" s="12" t="s">
        <v>43</v>
      </c>
      <c r="AX497" s="12" t="s">
        <v>86</v>
      </c>
      <c r="AY497" s="221" t="s">
        <v>129</v>
      </c>
    </row>
    <row r="498" spans="2:65" s="1" customFormat="1" ht="25.5" customHeight="1">
      <c r="B498" s="40"/>
      <c r="C498" s="188" t="s">
        <v>535</v>
      </c>
      <c r="D498" s="188" t="s">
        <v>131</v>
      </c>
      <c r="E498" s="189" t="s">
        <v>536</v>
      </c>
      <c r="F498" s="190" t="s">
        <v>537</v>
      </c>
      <c r="G498" s="191" t="s">
        <v>199</v>
      </c>
      <c r="H498" s="192">
        <v>31</v>
      </c>
      <c r="I498" s="193">
        <v>0</v>
      </c>
      <c r="J498" s="194">
        <f>ROUND(I498*H498,2)</f>
        <v>0</v>
      </c>
      <c r="K498" s="190" t="s">
        <v>135</v>
      </c>
      <c r="L498" s="60"/>
      <c r="M498" s="195" t="s">
        <v>79</v>
      </c>
      <c r="N498" s="196" t="s">
        <v>51</v>
      </c>
      <c r="O498" s="41"/>
      <c r="P498" s="197">
        <f>O498*H498</f>
        <v>0</v>
      </c>
      <c r="Q498" s="197">
        <v>0</v>
      </c>
      <c r="R498" s="197">
        <f>Q498*H498</f>
        <v>0</v>
      </c>
      <c r="S498" s="197">
        <v>0</v>
      </c>
      <c r="T498" s="198">
        <f>S498*H498</f>
        <v>0</v>
      </c>
      <c r="AR498" s="22" t="s">
        <v>86</v>
      </c>
      <c r="AT498" s="22" t="s">
        <v>131</v>
      </c>
      <c r="AU498" s="22" t="s">
        <v>89</v>
      </c>
      <c r="AY498" s="22" t="s">
        <v>129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22" t="s">
        <v>86</v>
      </c>
      <c r="BK498" s="199">
        <f>ROUND(I498*H498,2)</f>
        <v>0</v>
      </c>
      <c r="BL498" s="22" t="s">
        <v>86</v>
      </c>
      <c r="BM498" s="22" t="s">
        <v>538</v>
      </c>
    </row>
    <row r="499" spans="2:65" s="11" customFormat="1">
      <c r="B499" s="200"/>
      <c r="C499" s="201"/>
      <c r="D499" s="202" t="s">
        <v>138</v>
      </c>
      <c r="E499" s="203" t="s">
        <v>79</v>
      </c>
      <c r="F499" s="204" t="s">
        <v>139</v>
      </c>
      <c r="G499" s="201"/>
      <c r="H499" s="203" t="s">
        <v>79</v>
      </c>
      <c r="I499" s="205"/>
      <c r="J499" s="201"/>
      <c r="K499" s="201"/>
      <c r="L499" s="206"/>
      <c r="M499" s="207"/>
      <c r="N499" s="208"/>
      <c r="O499" s="208"/>
      <c r="P499" s="208"/>
      <c r="Q499" s="208"/>
      <c r="R499" s="208"/>
      <c r="S499" s="208"/>
      <c r="T499" s="209"/>
      <c r="AT499" s="210" t="s">
        <v>138</v>
      </c>
      <c r="AU499" s="210" t="s">
        <v>89</v>
      </c>
      <c r="AV499" s="11" t="s">
        <v>86</v>
      </c>
      <c r="AW499" s="11" t="s">
        <v>43</v>
      </c>
      <c r="AX499" s="11" t="s">
        <v>81</v>
      </c>
      <c r="AY499" s="210" t="s">
        <v>129</v>
      </c>
    </row>
    <row r="500" spans="2:65" s="11" customFormat="1">
      <c r="B500" s="200"/>
      <c r="C500" s="201"/>
      <c r="D500" s="202" t="s">
        <v>138</v>
      </c>
      <c r="E500" s="203" t="s">
        <v>79</v>
      </c>
      <c r="F500" s="204" t="s">
        <v>539</v>
      </c>
      <c r="G500" s="201"/>
      <c r="H500" s="203" t="s">
        <v>79</v>
      </c>
      <c r="I500" s="205"/>
      <c r="J500" s="201"/>
      <c r="K500" s="201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138</v>
      </c>
      <c r="AU500" s="210" t="s">
        <v>89</v>
      </c>
      <c r="AV500" s="11" t="s">
        <v>86</v>
      </c>
      <c r="AW500" s="11" t="s">
        <v>43</v>
      </c>
      <c r="AX500" s="11" t="s">
        <v>81</v>
      </c>
      <c r="AY500" s="210" t="s">
        <v>129</v>
      </c>
    </row>
    <row r="501" spans="2:65" s="12" customFormat="1">
      <c r="B501" s="211"/>
      <c r="C501" s="212"/>
      <c r="D501" s="202" t="s">
        <v>138</v>
      </c>
      <c r="E501" s="213" t="s">
        <v>79</v>
      </c>
      <c r="F501" s="214" t="s">
        <v>540</v>
      </c>
      <c r="G501" s="212"/>
      <c r="H501" s="215">
        <v>31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138</v>
      </c>
      <c r="AU501" s="221" t="s">
        <v>89</v>
      </c>
      <c r="AV501" s="12" t="s">
        <v>89</v>
      </c>
      <c r="AW501" s="12" t="s">
        <v>43</v>
      </c>
      <c r="AX501" s="12" t="s">
        <v>86</v>
      </c>
      <c r="AY501" s="221" t="s">
        <v>129</v>
      </c>
    </row>
    <row r="502" spans="2:65" s="1" customFormat="1" ht="38.25" customHeight="1">
      <c r="B502" s="40"/>
      <c r="C502" s="188" t="s">
        <v>541</v>
      </c>
      <c r="D502" s="188" t="s">
        <v>131</v>
      </c>
      <c r="E502" s="189" t="s">
        <v>542</v>
      </c>
      <c r="F502" s="190" t="s">
        <v>543</v>
      </c>
      <c r="G502" s="191" t="s">
        <v>199</v>
      </c>
      <c r="H502" s="192">
        <v>90</v>
      </c>
      <c r="I502" s="193">
        <v>0</v>
      </c>
      <c r="J502" s="194">
        <f>ROUND(I502*H502,2)</f>
        <v>0</v>
      </c>
      <c r="K502" s="190" t="s">
        <v>135</v>
      </c>
      <c r="L502" s="60"/>
      <c r="M502" s="195" t="s">
        <v>79</v>
      </c>
      <c r="N502" s="196" t="s">
        <v>51</v>
      </c>
      <c r="O502" s="41"/>
      <c r="P502" s="197">
        <f>O502*H502</f>
        <v>0</v>
      </c>
      <c r="Q502" s="197">
        <v>0.15614</v>
      </c>
      <c r="R502" s="197">
        <f>Q502*H502</f>
        <v>14.0526</v>
      </c>
      <c r="S502" s="197">
        <v>0</v>
      </c>
      <c r="T502" s="198">
        <f>S502*H502</f>
        <v>0</v>
      </c>
      <c r="AR502" s="22" t="s">
        <v>86</v>
      </c>
      <c r="AT502" s="22" t="s">
        <v>131</v>
      </c>
      <c r="AU502" s="22" t="s">
        <v>89</v>
      </c>
      <c r="AY502" s="22" t="s">
        <v>129</v>
      </c>
      <c r="BE502" s="199">
        <f>IF(N502="základní",J502,0)</f>
        <v>0</v>
      </c>
      <c r="BF502" s="199">
        <f>IF(N502="snížená",J502,0)</f>
        <v>0</v>
      </c>
      <c r="BG502" s="199">
        <f>IF(N502="zákl. přenesená",J502,0)</f>
        <v>0</v>
      </c>
      <c r="BH502" s="199">
        <f>IF(N502="sníž. přenesená",J502,0)</f>
        <v>0</v>
      </c>
      <c r="BI502" s="199">
        <f>IF(N502="nulová",J502,0)</f>
        <v>0</v>
      </c>
      <c r="BJ502" s="22" t="s">
        <v>86</v>
      </c>
      <c r="BK502" s="199">
        <f>ROUND(I502*H502,2)</f>
        <v>0</v>
      </c>
      <c r="BL502" s="22" t="s">
        <v>86</v>
      </c>
      <c r="BM502" s="22" t="s">
        <v>544</v>
      </c>
    </row>
    <row r="503" spans="2:65" s="11" customFormat="1">
      <c r="B503" s="200"/>
      <c r="C503" s="201"/>
      <c r="D503" s="202" t="s">
        <v>138</v>
      </c>
      <c r="E503" s="203" t="s">
        <v>79</v>
      </c>
      <c r="F503" s="204" t="s">
        <v>139</v>
      </c>
      <c r="G503" s="201"/>
      <c r="H503" s="203" t="s">
        <v>79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138</v>
      </c>
      <c r="AU503" s="210" t="s">
        <v>89</v>
      </c>
      <c r="AV503" s="11" t="s">
        <v>86</v>
      </c>
      <c r="AW503" s="11" t="s">
        <v>43</v>
      </c>
      <c r="AX503" s="11" t="s">
        <v>81</v>
      </c>
      <c r="AY503" s="210" t="s">
        <v>129</v>
      </c>
    </row>
    <row r="504" spans="2:65" s="11" customFormat="1">
      <c r="B504" s="200"/>
      <c r="C504" s="201"/>
      <c r="D504" s="202" t="s">
        <v>138</v>
      </c>
      <c r="E504" s="203" t="s">
        <v>79</v>
      </c>
      <c r="F504" s="204" t="s">
        <v>533</v>
      </c>
      <c r="G504" s="201"/>
      <c r="H504" s="203" t="s">
        <v>79</v>
      </c>
      <c r="I504" s="205"/>
      <c r="J504" s="201"/>
      <c r="K504" s="201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138</v>
      </c>
      <c r="AU504" s="210" t="s">
        <v>89</v>
      </c>
      <c r="AV504" s="11" t="s">
        <v>86</v>
      </c>
      <c r="AW504" s="11" t="s">
        <v>43</v>
      </c>
      <c r="AX504" s="11" t="s">
        <v>81</v>
      </c>
      <c r="AY504" s="210" t="s">
        <v>129</v>
      </c>
    </row>
    <row r="505" spans="2:65" s="12" customFormat="1">
      <c r="B505" s="211"/>
      <c r="C505" s="212"/>
      <c r="D505" s="202" t="s">
        <v>138</v>
      </c>
      <c r="E505" s="213" t="s">
        <v>79</v>
      </c>
      <c r="F505" s="214" t="s">
        <v>534</v>
      </c>
      <c r="G505" s="212"/>
      <c r="H505" s="215">
        <v>90</v>
      </c>
      <c r="I505" s="216"/>
      <c r="J505" s="212"/>
      <c r="K505" s="212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138</v>
      </c>
      <c r="AU505" s="221" t="s">
        <v>89</v>
      </c>
      <c r="AV505" s="12" t="s">
        <v>89</v>
      </c>
      <c r="AW505" s="12" t="s">
        <v>43</v>
      </c>
      <c r="AX505" s="12" t="s">
        <v>86</v>
      </c>
      <c r="AY505" s="221" t="s">
        <v>129</v>
      </c>
    </row>
    <row r="506" spans="2:65" s="1" customFormat="1" ht="16.5" customHeight="1">
      <c r="B506" s="40"/>
      <c r="C506" s="222" t="s">
        <v>545</v>
      </c>
      <c r="D506" s="222" t="s">
        <v>170</v>
      </c>
      <c r="E506" s="223" t="s">
        <v>546</v>
      </c>
      <c r="F506" s="224" t="s">
        <v>547</v>
      </c>
      <c r="G506" s="225" t="s">
        <v>199</v>
      </c>
      <c r="H506" s="226">
        <v>90</v>
      </c>
      <c r="I506" s="227">
        <v>0</v>
      </c>
      <c r="J506" s="228">
        <f>ROUND(I506*H506,2)</f>
        <v>0</v>
      </c>
      <c r="K506" s="224" t="s">
        <v>135</v>
      </c>
      <c r="L506" s="229"/>
      <c r="M506" s="230" t="s">
        <v>79</v>
      </c>
      <c r="N506" s="231" t="s">
        <v>51</v>
      </c>
      <c r="O506" s="41"/>
      <c r="P506" s="197">
        <f>O506*H506</f>
        <v>0</v>
      </c>
      <c r="Q506" s="197">
        <v>2.0000000000000002E-5</v>
      </c>
      <c r="R506" s="197">
        <f>Q506*H506</f>
        <v>1.8000000000000002E-3</v>
      </c>
      <c r="S506" s="197">
        <v>0</v>
      </c>
      <c r="T506" s="198">
        <f>S506*H506</f>
        <v>0</v>
      </c>
      <c r="AR506" s="22" t="s">
        <v>89</v>
      </c>
      <c r="AT506" s="22" t="s">
        <v>170</v>
      </c>
      <c r="AU506" s="22" t="s">
        <v>89</v>
      </c>
      <c r="AY506" s="22" t="s">
        <v>129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22" t="s">
        <v>86</v>
      </c>
      <c r="BK506" s="199">
        <f>ROUND(I506*H506,2)</f>
        <v>0</v>
      </c>
      <c r="BL506" s="22" t="s">
        <v>86</v>
      </c>
      <c r="BM506" s="22" t="s">
        <v>548</v>
      </c>
    </row>
    <row r="507" spans="2:65" s="11" customFormat="1">
      <c r="B507" s="200"/>
      <c r="C507" s="201"/>
      <c r="D507" s="202" t="s">
        <v>138</v>
      </c>
      <c r="E507" s="203" t="s">
        <v>79</v>
      </c>
      <c r="F507" s="204" t="s">
        <v>139</v>
      </c>
      <c r="G507" s="201"/>
      <c r="H507" s="203" t="s">
        <v>79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138</v>
      </c>
      <c r="AU507" s="210" t="s">
        <v>89</v>
      </c>
      <c r="AV507" s="11" t="s">
        <v>86</v>
      </c>
      <c r="AW507" s="11" t="s">
        <v>43</v>
      </c>
      <c r="AX507" s="11" t="s">
        <v>81</v>
      </c>
      <c r="AY507" s="210" t="s">
        <v>129</v>
      </c>
    </row>
    <row r="508" spans="2:65" s="11" customFormat="1">
      <c r="B508" s="200"/>
      <c r="C508" s="201"/>
      <c r="D508" s="202" t="s">
        <v>138</v>
      </c>
      <c r="E508" s="203" t="s">
        <v>79</v>
      </c>
      <c r="F508" s="204" t="s">
        <v>533</v>
      </c>
      <c r="G508" s="201"/>
      <c r="H508" s="203" t="s">
        <v>79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138</v>
      </c>
      <c r="AU508" s="210" t="s">
        <v>89</v>
      </c>
      <c r="AV508" s="11" t="s">
        <v>86</v>
      </c>
      <c r="AW508" s="11" t="s">
        <v>43</v>
      </c>
      <c r="AX508" s="11" t="s">
        <v>81</v>
      </c>
      <c r="AY508" s="210" t="s">
        <v>129</v>
      </c>
    </row>
    <row r="509" spans="2:65" s="12" customFormat="1">
      <c r="B509" s="211"/>
      <c r="C509" s="212"/>
      <c r="D509" s="202" t="s">
        <v>138</v>
      </c>
      <c r="E509" s="213" t="s">
        <v>79</v>
      </c>
      <c r="F509" s="214" t="s">
        <v>534</v>
      </c>
      <c r="G509" s="212"/>
      <c r="H509" s="215">
        <v>90</v>
      </c>
      <c r="I509" s="216"/>
      <c r="J509" s="212"/>
      <c r="K509" s="212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138</v>
      </c>
      <c r="AU509" s="221" t="s">
        <v>89</v>
      </c>
      <c r="AV509" s="12" t="s">
        <v>89</v>
      </c>
      <c r="AW509" s="12" t="s">
        <v>43</v>
      </c>
      <c r="AX509" s="12" t="s">
        <v>86</v>
      </c>
      <c r="AY509" s="221" t="s">
        <v>129</v>
      </c>
    </row>
    <row r="510" spans="2:65" s="1" customFormat="1" ht="25.5" customHeight="1">
      <c r="B510" s="40"/>
      <c r="C510" s="222" t="s">
        <v>549</v>
      </c>
      <c r="D510" s="222" t="s">
        <v>170</v>
      </c>
      <c r="E510" s="223" t="s">
        <v>550</v>
      </c>
      <c r="F510" s="224" t="s">
        <v>551</v>
      </c>
      <c r="G510" s="225" t="s">
        <v>199</v>
      </c>
      <c r="H510" s="226">
        <v>265</v>
      </c>
      <c r="I510" s="227">
        <v>0</v>
      </c>
      <c r="J510" s="228">
        <f>ROUND(I510*H510,2)</f>
        <v>0</v>
      </c>
      <c r="K510" s="224" t="s">
        <v>135</v>
      </c>
      <c r="L510" s="229"/>
      <c r="M510" s="230" t="s">
        <v>79</v>
      </c>
      <c r="N510" s="231" t="s">
        <v>51</v>
      </c>
      <c r="O510" s="41"/>
      <c r="P510" s="197">
        <f>O510*H510</f>
        <v>0</v>
      </c>
      <c r="Q510" s="197">
        <v>3.5E-4</v>
      </c>
      <c r="R510" s="197">
        <f>Q510*H510</f>
        <v>9.2749999999999999E-2</v>
      </c>
      <c r="S510" s="197">
        <v>0</v>
      </c>
      <c r="T510" s="198">
        <f>S510*H510</f>
        <v>0</v>
      </c>
      <c r="AR510" s="22" t="s">
        <v>89</v>
      </c>
      <c r="AT510" s="22" t="s">
        <v>170</v>
      </c>
      <c r="AU510" s="22" t="s">
        <v>89</v>
      </c>
      <c r="AY510" s="22" t="s">
        <v>129</v>
      </c>
      <c r="BE510" s="199">
        <f>IF(N510="základní",J510,0)</f>
        <v>0</v>
      </c>
      <c r="BF510" s="199">
        <f>IF(N510="snížená",J510,0)</f>
        <v>0</v>
      </c>
      <c r="BG510" s="199">
        <f>IF(N510="zákl. přenesená",J510,0)</f>
        <v>0</v>
      </c>
      <c r="BH510" s="199">
        <f>IF(N510="sníž. přenesená",J510,0)</f>
        <v>0</v>
      </c>
      <c r="BI510" s="199">
        <f>IF(N510="nulová",J510,0)</f>
        <v>0</v>
      </c>
      <c r="BJ510" s="22" t="s">
        <v>86</v>
      </c>
      <c r="BK510" s="199">
        <f>ROUND(I510*H510,2)</f>
        <v>0</v>
      </c>
      <c r="BL510" s="22" t="s">
        <v>86</v>
      </c>
      <c r="BM510" s="22" t="s">
        <v>552</v>
      </c>
    </row>
    <row r="511" spans="2:65" s="11" customFormat="1">
      <c r="B511" s="200"/>
      <c r="C511" s="201"/>
      <c r="D511" s="202" t="s">
        <v>138</v>
      </c>
      <c r="E511" s="203" t="s">
        <v>79</v>
      </c>
      <c r="F511" s="204" t="s">
        <v>139</v>
      </c>
      <c r="G511" s="201"/>
      <c r="H511" s="203" t="s">
        <v>79</v>
      </c>
      <c r="I511" s="205"/>
      <c r="J511" s="201"/>
      <c r="K511" s="201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138</v>
      </c>
      <c r="AU511" s="210" t="s">
        <v>89</v>
      </c>
      <c r="AV511" s="11" t="s">
        <v>86</v>
      </c>
      <c r="AW511" s="11" t="s">
        <v>43</v>
      </c>
      <c r="AX511" s="11" t="s">
        <v>81</v>
      </c>
      <c r="AY511" s="210" t="s">
        <v>129</v>
      </c>
    </row>
    <row r="512" spans="2:65" s="11" customFormat="1">
      <c r="B512" s="200"/>
      <c r="C512" s="201"/>
      <c r="D512" s="202" t="s">
        <v>138</v>
      </c>
      <c r="E512" s="203" t="s">
        <v>79</v>
      </c>
      <c r="F512" s="204" t="s">
        <v>179</v>
      </c>
      <c r="G512" s="201"/>
      <c r="H512" s="203" t="s">
        <v>79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138</v>
      </c>
      <c r="AU512" s="210" t="s">
        <v>89</v>
      </c>
      <c r="AV512" s="11" t="s">
        <v>86</v>
      </c>
      <c r="AW512" s="11" t="s">
        <v>43</v>
      </c>
      <c r="AX512" s="11" t="s">
        <v>81</v>
      </c>
      <c r="AY512" s="210" t="s">
        <v>129</v>
      </c>
    </row>
    <row r="513" spans="2:65" s="11" customFormat="1">
      <c r="B513" s="200"/>
      <c r="C513" s="201"/>
      <c r="D513" s="202" t="s">
        <v>138</v>
      </c>
      <c r="E513" s="203" t="s">
        <v>79</v>
      </c>
      <c r="F513" s="204" t="s">
        <v>553</v>
      </c>
      <c r="G513" s="201"/>
      <c r="H513" s="203" t="s">
        <v>79</v>
      </c>
      <c r="I513" s="205"/>
      <c r="J513" s="201"/>
      <c r="K513" s="201"/>
      <c r="L513" s="206"/>
      <c r="M513" s="207"/>
      <c r="N513" s="208"/>
      <c r="O513" s="208"/>
      <c r="P513" s="208"/>
      <c r="Q513" s="208"/>
      <c r="R513" s="208"/>
      <c r="S513" s="208"/>
      <c r="T513" s="209"/>
      <c r="AT513" s="210" t="s">
        <v>138</v>
      </c>
      <c r="AU513" s="210" t="s">
        <v>89</v>
      </c>
      <c r="AV513" s="11" t="s">
        <v>86</v>
      </c>
      <c r="AW513" s="11" t="s">
        <v>43</v>
      </c>
      <c r="AX513" s="11" t="s">
        <v>81</v>
      </c>
      <c r="AY513" s="210" t="s">
        <v>129</v>
      </c>
    </row>
    <row r="514" spans="2:65" s="12" customFormat="1">
      <c r="B514" s="211"/>
      <c r="C514" s="212"/>
      <c r="D514" s="202" t="s">
        <v>138</v>
      </c>
      <c r="E514" s="213" t="s">
        <v>79</v>
      </c>
      <c r="F514" s="214" t="s">
        <v>554</v>
      </c>
      <c r="G514" s="212"/>
      <c r="H514" s="215">
        <v>265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138</v>
      </c>
      <c r="AU514" s="221" t="s">
        <v>89</v>
      </c>
      <c r="AV514" s="12" t="s">
        <v>89</v>
      </c>
      <c r="AW514" s="12" t="s">
        <v>43</v>
      </c>
      <c r="AX514" s="12" t="s">
        <v>86</v>
      </c>
      <c r="AY514" s="221" t="s">
        <v>129</v>
      </c>
    </row>
    <row r="515" spans="2:65" s="1" customFormat="1" ht="38.25" customHeight="1">
      <c r="B515" s="40"/>
      <c r="C515" s="188" t="s">
        <v>555</v>
      </c>
      <c r="D515" s="188" t="s">
        <v>131</v>
      </c>
      <c r="E515" s="189" t="s">
        <v>556</v>
      </c>
      <c r="F515" s="190" t="s">
        <v>557</v>
      </c>
      <c r="G515" s="191" t="s">
        <v>199</v>
      </c>
      <c r="H515" s="192">
        <v>31</v>
      </c>
      <c r="I515" s="193">
        <v>0</v>
      </c>
      <c r="J515" s="194">
        <f>ROUND(I515*H515,2)</f>
        <v>0</v>
      </c>
      <c r="K515" s="190" t="s">
        <v>135</v>
      </c>
      <c r="L515" s="60"/>
      <c r="M515" s="195" t="s">
        <v>79</v>
      </c>
      <c r="N515" s="196" t="s">
        <v>51</v>
      </c>
      <c r="O515" s="41"/>
      <c r="P515" s="197">
        <f>O515*H515</f>
        <v>0</v>
      </c>
      <c r="Q515" s="197">
        <v>0.22563</v>
      </c>
      <c r="R515" s="197">
        <f>Q515*H515</f>
        <v>6.9945300000000001</v>
      </c>
      <c r="S515" s="197">
        <v>0</v>
      </c>
      <c r="T515" s="198">
        <f>S515*H515</f>
        <v>0</v>
      </c>
      <c r="AR515" s="22" t="s">
        <v>86</v>
      </c>
      <c r="AT515" s="22" t="s">
        <v>131</v>
      </c>
      <c r="AU515" s="22" t="s">
        <v>89</v>
      </c>
      <c r="AY515" s="22" t="s">
        <v>129</v>
      </c>
      <c r="BE515" s="199">
        <f>IF(N515="základní",J515,0)</f>
        <v>0</v>
      </c>
      <c r="BF515" s="199">
        <f>IF(N515="snížená",J515,0)</f>
        <v>0</v>
      </c>
      <c r="BG515" s="199">
        <f>IF(N515="zákl. přenesená",J515,0)</f>
        <v>0</v>
      </c>
      <c r="BH515" s="199">
        <f>IF(N515="sníž. přenesená",J515,0)</f>
        <v>0</v>
      </c>
      <c r="BI515" s="199">
        <f>IF(N515="nulová",J515,0)</f>
        <v>0</v>
      </c>
      <c r="BJ515" s="22" t="s">
        <v>86</v>
      </c>
      <c r="BK515" s="199">
        <f>ROUND(I515*H515,2)</f>
        <v>0</v>
      </c>
      <c r="BL515" s="22" t="s">
        <v>86</v>
      </c>
      <c r="BM515" s="22" t="s">
        <v>558</v>
      </c>
    </row>
    <row r="516" spans="2:65" s="11" customFormat="1">
      <c r="B516" s="200"/>
      <c r="C516" s="201"/>
      <c r="D516" s="202" t="s">
        <v>138</v>
      </c>
      <c r="E516" s="203" t="s">
        <v>79</v>
      </c>
      <c r="F516" s="204" t="s">
        <v>139</v>
      </c>
      <c r="G516" s="201"/>
      <c r="H516" s="203" t="s">
        <v>79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138</v>
      </c>
      <c r="AU516" s="210" t="s">
        <v>89</v>
      </c>
      <c r="AV516" s="11" t="s">
        <v>86</v>
      </c>
      <c r="AW516" s="11" t="s">
        <v>43</v>
      </c>
      <c r="AX516" s="11" t="s">
        <v>81</v>
      </c>
      <c r="AY516" s="210" t="s">
        <v>129</v>
      </c>
    </row>
    <row r="517" spans="2:65" s="11" customFormat="1">
      <c r="B517" s="200"/>
      <c r="C517" s="201"/>
      <c r="D517" s="202" t="s">
        <v>138</v>
      </c>
      <c r="E517" s="203" t="s">
        <v>79</v>
      </c>
      <c r="F517" s="204" t="s">
        <v>559</v>
      </c>
      <c r="G517" s="201"/>
      <c r="H517" s="203" t="s">
        <v>79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138</v>
      </c>
      <c r="AU517" s="210" t="s">
        <v>89</v>
      </c>
      <c r="AV517" s="11" t="s">
        <v>86</v>
      </c>
      <c r="AW517" s="11" t="s">
        <v>43</v>
      </c>
      <c r="AX517" s="11" t="s">
        <v>81</v>
      </c>
      <c r="AY517" s="210" t="s">
        <v>129</v>
      </c>
    </row>
    <row r="518" spans="2:65" s="12" customFormat="1">
      <c r="B518" s="211"/>
      <c r="C518" s="212"/>
      <c r="D518" s="202" t="s">
        <v>138</v>
      </c>
      <c r="E518" s="213" t="s">
        <v>79</v>
      </c>
      <c r="F518" s="214" t="s">
        <v>540</v>
      </c>
      <c r="G518" s="212"/>
      <c r="H518" s="215">
        <v>31</v>
      </c>
      <c r="I518" s="216"/>
      <c r="J518" s="212"/>
      <c r="K518" s="212"/>
      <c r="L518" s="217"/>
      <c r="M518" s="218"/>
      <c r="N518" s="219"/>
      <c r="O518" s="219"/>
      <c r="P518" s="219"/>
      <c r="Q518" s="219"/>
      <c r="R518" s="219"/>
      <c r="S518" s="219"/>
      <c r="T518" s="220"/>
      <c r="AT518" s="221" t="s">
        <v>138</v>
      </c>
      <c r="AU518" s="221" t="s">
        <v>89</v>
      </c>
      <c r="AV518" s="12" t="s">
        <v>89</v>
      </c>
      <c r="AW518" s="12" t="s">
        <v>43</v>
      </c>
      <c r="AX518" s="12" t="s">
        <v>86</v>
      </c>
      <c r="AY518" s="221" t="s">
        <v>129</v>
      </c>
    </row>
    <row r="519" spans="2:65" s="1" customFormat="1" ht="25.5" customHeight="1">
      <c r="B519" s="40"/>
      <c r="C519" s="222" t="s">
        <v>560</v>
      </c>
      <c r="D519" s="222" t="s">
        <v>170</v>
      </c>
      <c r="E519" s="223" t="s">
        <v>561</v>
      </c>
      <c r="F519" s="224" t="s">
        <v>562</v>
      </c>
      <c r="G519" s="225" t="s">
        <v>199</v>
      </c>
      <c r="H519" s="226">
        <v>31</v>
      </c>
      <c r="I519" s="227">
        <v>0</v>
      </c>
      <c r="J519" s="228">
        <f>ROUND(I519*H519,2)</f>
        <v>0</v>
      </c>
      <c r="K519" s="224" t="s">
        <v>135</v>
      </c>
      <c r="L519" s="229"/>
      <c r="M519" s="230" t="s">
        <v>79</v>
      </c>
      <c r="N519" s="231" t="s">
        <v>51</v>
      </c>
      <c r="O519" s="41"/>
      <c r="P519" s="197">
        <f>O519*H519</f>
        <v>0</v>
      </c>
      <c r="Q519" s="197">
        <v>2.1900000000000001E-3</v>
      </c>
      <c r="R519" s="197">
        <f>Q519*H519</f>
        <v>6.7890000000000006E-2</v>
      </c>
      <c r="S519" s="197">
        <v>0</v>
      </c>
      <c r="T519" s="198">
        <f>S519*H519</f>
        <v>0</v>
      </c>
      <c r="AR519" s="22" t="s">
        <v>89</v>
      </c>
      <c r="AT519" s="22" t="s">
        <v>170</v>
      </c>
      <c r="AU519" s="22" t="s">
        <v>89</v>
      </c>
      <c r="AY519" s="22" t="s">
        <v>129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22" t="s">
        <v>86</v>
      </c>
      <c r="BK519" s="199">
        <f>ROUND(I519*H519,2)</f>
        <v>0</v>
      </c>
      <c r="BL519" s="22" t="s">
        <v>86</v>
      </c>
      <c r="BM519" s="22" t="s">
        <v>563</v>
      </c>
    </row>
    <row r="520" spans="2:65" s="11" customFormat="1">
      <c r="B520" s="200"/>
      <c r="C520" s="201"/>
      <c r="D520" s="202" t="s">
        <v>138</v>
      </c>
      <c r="E520" s="203" t="s">
        <v>79</v>
      </c>
      <c r="F520" s="204" t="s">
        <v>139</v>
      </c>
      <c r="G520" s="201"/>
      <c r="H520" s="203" t="s">
        <v>79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138</v>
      </c>
      <c r="AU520" s="210" t="s">
        <v>89</v>
      </c>
      <c r="AV520" s="11" t="s">
        <v>86</v>
      </c>
      <c r="AW520" s="11" t="s">
        <v>43</v>
      </c>
      <c r="AX520" s="11" t="s">
        <v>81</v>
      </c>
      <c r="AY520" s="210" t="s">
        <v>129</v>
      </c>
    </row>
    <row r="521" spans="2:65" s="11" customFormat="1">
      <c r="B521" s="200"/>
      <c r="C521" s="201"/>
      <c r="D521" s="202" t="s">
        <v>138</v>
      </c>
      <c r="E521" s="203" t="s">
        <v>79</v>
      </c>
      <c r="F521" s="204" t="s">
        <v>559</v>
      </c>
      <c r="G521" s="201"/>
      <c r="H521" s="203" t="s">
        <v>79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138</v>
      </c>
      <c r="AU521" s="210" t="s">
        <v>89</v>
      </c>
      <c r="AV521" s="11" t="s">
        <v>86</v>
      </c>
      <c r="AW521" s="11" t="s">
        <v>43</v>
      </c>
      <c r="AX521" s="11" t="s">
        <v>81</v>
      </c>
      <c r="AY521" s="210" t="s">
        <v>129</v>
      </c>
    </row>
    <row r="522" spans="2:65" s="12" customFormat="1">
      <c r="B522" s="211"/>
      <c r="C522" s="212"/>
      <c r="D522" s="202" t="s">
        <v>138</v>
      </c>
      <c r="E522" s="213" t="s">
        <v>79</v>
      </c>
      <c r="F522" s="214" t="s">
        <v>540</v>
      </c>
      <c r="G522" s="212"/>
      <c r="H522" s="215">
        <v>31</v>
      </c>
      <c r="I522" s="216"/>
      <c r="J522" s="212"/>
      <c r="K522" s="212"/>
      <c r="L522" s="217"/>
      <c r="M522" s="218"/>
      <c r="N522" s="219"/>
      <c r="O522" s="219"/>
      <c r="P522" s="219"/>
      <c r="Q522" s="219"/>
      <c r="R522" s="219"/>
      <c r="S522" s="219"/>
      <c r="T522" s="220"/>
      <c r="AT522" s="221" t="s">
        <v>138</v>
      </c>
      <c r="AU522" s="221" t="s">
        <v>89</v>
      </c>
      <c r="AV522" s="12" t="s">
        <v>89</v>
      </c>
      <c r="AW522" s="12" t="s">
        <v>43</v>
      </c>
      <c r="AX522" s="12" t="s">
        <v>86</v>
      </c>
      <c r="AY522" s="221" t="s">
        <v>129</v>
      </c>
    </row>
    <row r="523" spans="2:65" s="1" customFormat="1" ht="38.25" customHeight="1">
      <c r="B523" s="40"/>
      <c r="C523" s="188" t="s">
        <v>564</v>
      </c>
      <c r="D523" s="188" t="s">
        <v>131</v>
      </c>
      <c r="E523" s="189" t="s">
        <v>565</v>
      </c>
      <c r="F523" s="190" t="s">
        <v>566</v>
      </c>
      <c r="G523" s="191" t="s">
        <v>199</v>
      </c>
      <c r="H523" s="192">
        <v>90</v>
      </c>
      <c r="I523" s="193">
        <v>0</v>
      </c>
      <c r="J523" s="194">
        <f>ROUND(I523*H523,2)</f>
        <v>0</v>
      </c>
      <c r="K523" s="190" t="s">
        <v>135</v>
      </c>
      <c r="L523" s="60"/>
      <c r="M523" s="195" t="s">
        <v>79</v>
      </c>
      <c r="N523" s="196" t="s">
        <v>51</v>
      </c>
      <c r="O523" s="41"/>
      <c r="P523" s="197">
        <f>O523*H523</f>
        <v>0</v>
      </c>
      <c r="Q523" s="197">
        <v>0</v>
      </c>
      <c r="R523" s="197">
        <f>Q523*H523</f>
        <v>0</v>
      </c>
      <c r="S523" s="197">
        <v>0</v>
      </c>
      <c r="T523" s="198">
        <f>S523*H523</f>
        <v>0</v>
      </c>
      <c r="AR523" s="22" t="s">
        <v>86</v>
      </c>
      <c r="AT523" s="22" t="s">
        <v>131</v>
      </c>
      <c r="AU523" s="22" t="s">
        <v>89</v>
      </c>
      <c r="AY523" s="22" t="s">
        <v>129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22" t="s">
        <v>86</v>
      </c>
      <c r="BK523" s="199">
        <f>ROUND(I523*H523,2)</f>
        <v>0</v>
      </c>
      <c r="BL523" s="22" t="s">
        <v>86</v>
      </c>
      <c r="BM523" s="22" t="s">
        <v>567</v>
      </c>
    </row>
    <row r="524" spans="2:65" s="11" customFormat="1">
      <c r="B524" s="200"/>
      <c r="C524" s="201"/>
      <c r="D524" s="202" t="s">
        <v>138</v>
      </c>
      <c r="E524" s="203" t="s">
        <v>79</v>
      </c>
      <c r="F524" s="204" t="s">
        <v>139</v>
      </c>
      <c r="G524" s="201"/>
      <c r="H524" s="203" t="s">
        <v>79</v>
      </c>
      <c r="I524" s="205"/>
      <c r="J524" s="201"/>
      <c r="K524" s="201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138</v>
      </c>
      <c r="AU524" s="210" t="s">
        <v>89</v>
      </c>
      <c r="AV524" s="11" t="s">
        <v>86</v>
      </c>
      <c r="AW524" s="11" t="s">
        <v>43</v>
      </c>
      <c r="AX524" s="11" t="s">
        <v>81</v>
      </c>
      <c r="AY524" s="210" t="s">
        <v>129</v>
      </c>
    </row>
    <row r="525" spans="2:65" s="11" customFormat="1">
      <c r="B525" s="200"/>
      <c r="C525" s="201"/>
      <c r="D525" s="202" t="s">
        <v>138</v>
      </c>
      <c r="E525" s="203" t="s">
        <v>79</v>
      </c>
      <c r="F525" s="204" t="s">
        <v>533</v>
      </c>
      <c r="G525" s="201"/>
      <c r="H525" s="203" t="s">
        <v>79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138</v>
      </c>
      <c r="AU525" s="210" t="s">
        <v>89</v>
      </c>
      <c r="AV525" s="11" t="s">
        <v>86</v>
      </c>
      <c r="AW525" s="11" t="s">
        <v>43</v>
      </c>
      <c r="AX525" s="11" t="s">
        <v>81</v>
      </c>
      <c r="AY525" s="210" t="s">
        <v>129</v>
      </c>
    </row>
    <row r="526" spans="2:65" s="12" customFormat="1">
      <c r="B526" s="211"/>
      <c r="C526" s="212"/>
      <c r="D526" s="202" t="s">
        <v>138</v>
      </c>
      <c r="E526" s="213" t="s">
        <v>79</v>
      </c>
      <c r="F526" s="214" t="s">
        <v>534</v>
      </c>
      <c r="G526" s="212"/>
      <c r="H526" s="215">
        <v>90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138</v>
      </c>
      <c r="AU526" s="221" t="s">
        <v>89</v>
      </c>
      <c r="AV526" s="12" t="s">
        <v>89</v>
      </c>
      <c r="AW526" s="12" t="s">
        <v>43</v>
      </c>
      <c r="AX526" s="12" t="s">
        <v>86</v>
      </c>
      <c r="AY526" s="221" t="s">
        <v>129</v>
      </c>
    </row>
    <row r="527" spans="2:65" s="1" customFormat="1" ht="38.25" customHeight="1">
      <c r="B527" s="40"/>
      <c r="C527" s="188" t="s">
        <v>568</v>
      </c>
      <c r="D527" s="188" t="s">
        <v>131</v>
      </c>
      <c r="E527" s="189" t="s">
        <v>569</v>
      </c>
      <c r="F527" s="190" t="s">
        <v>570</v>
      </c>
      <c r="G527" s="191" t="s">
        <v>134</v>
      </c>
      <c r="H527" s="192">
        <v>9</v>
      </c>
      <c r="I527" s="193">
        <v>0</v>
      </c>
      <c r="J527" s="194">
        <f>ROUND(I527*H527,2)</f>
        <v>0</v>
      </c>
      <c r="K527" s="190" t="s">
        <v>135</v>
      </c>
      <c r="L527" s="60"/>
      <c r="M527" s="195" t="s">
        <v>79</v>
      </c>
      <c r="N527" s="196" t="s">
        <v>51</v>
      </c>
      <c r="O527" s="41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AR527" s="22" t="s">
        <v>86</v>
      </c>
      <c r="AT527" s="22" t="s">
        <v>131</v>
      </c>
      <c r="AU527" s="22" t="s">
        <v>89</v>
      </c>
      <c r="AY527" s="22" t="s">
        <v>129</v>
      </c>
      <c r="BE527" s="199">
        <f>IF(N527="základní",J527,0)</f>
        <v>0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22" t="s">
        <v>86</v>
      </c>
      <c r="BK527" s="199">
        <f>ROUND(I527*H527,2)</f>
        <v>0</v>
      </c>
      <c r="BL527" s="22" t="s">
        <v>86</v>
      </c>
      <c r="BM527" s="22" t="s">
        <v>571</v>
      </c>
    </row>
    <row r="528" spans="2:65" s="11" customFormat="1">
      <c r="B528" s="200"/>
      <c r="C528" s="201"/>
      <c r="D528" s="202" t="s">
        <v>138</v>
      </c>
      <c r="E528" s="203" t="s">
        <v>79</v>
      </c>
      <c r="F528" s="204" t="s">
        <v>139</v>
      </c>
      <c r="G528" s="201"/>
      <c r="H528" s="203" t="s">
        <v>79</v>
      </c>
      <c r="I528" s="205"/>
      <c r="J528" s="201"/>
      <c r="K528" s="201"/>
      <c r="L528" s="206"/>
      <c r="M528" s="207"/>
      <c r="N528" s="208"/>
      <c r="O528" s="208"/>
      <c r="P528" s="208"/>
      <c r="Q528" s="208"/>
      <c r="R528" s="208"/>
      <c r="S528" s="208"/>
      <c r="T528" s="209"/>
      <c r="AT528" s="210" t="s">
        <v>138</v>
      </c>
      <c r="AU528" s="210" t="s">
        <v>89</v>
      </c>
      <c r="AV528" s="11" t="s">
        <v>86</v>
      </c>
      <c r="AW528" s="11" t="s">
        <v>43</v>
      </c>
      <c r="AX528" s="11" t="s">
        <v>81</v>
      </c>
      <c r="AY528" s="210" t="s">
        <v>129</v>
      </c>
    </row>
    <row r="529" spans="2:65" s="11" customFormat="1">
      <c r="B529" s="200"/>
      <c r="C529" s="201"/>
      <c r="D529" s="202" t="s">
        <v>138</v>
      </c>
      <c r="E529" s="203" t="s">
        <v>79</v>
      </c>
      <c r="F529" s="204" t="s">
        <v>572</v>
      </c>
      <c r="G529" s="201"/>
      <c r="H529" s="203" t="s">
        <v>79</v>
      </c>
      <c r="I529" s="205"/>
      <c r="J529" s="201"/>
      <c r="K529" s="201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138</v>
      </c>
      <c r="AU529" s="210" t="s">
        <v>89</v>
      </c>
      <c r="AV529" s="11" t="s">
        <v>86</v>
      </c>
      <c r="AW529" s="11" t="s">
        <v>43</v>
      </c>
      <c r="AX529" s="11" t="s">
        <v>81</v>
      </c>
      <c r="AY529" s="210" t="s">
        <v>129</v>
      </c>
    </row>
    <row r="530" spans="2:65" s="12" customFormat="1">
      <c r="B530" s="211"/>
      <c r="C530" s="212"/>
      <c r="D530" s="202" t="s">
        <v>138</v>
      </c>
      <c r="E530" s="213" t="s">
        <v>79</v>
      </c>
      <c r="F530" s="214" t="s">
        <v>141</v>
      </c>
      <c r="G530" s="212"/>
      <c r="H530" s="215">
        <v>9</v>
      </c>
      <c r="I530" s="216"/>
      <c r="J530" s="212"/>
      <c r="K530" s="212"/>
      <c r="L530" s="217"/>
      <c r="M530" s="218"/>
      <c r="N530" s="219"/>
      <c r="O530" s="219"/>
      <c r="P530" s="219"/>
      <c r="Q530" s="219"/>
      <c r="R530" s="219"/>
      <c r="S530" s="219"/>
      <c r="T530" s="220"/>
      <c r="AT530" s="221" t="s">
        <v>138</v>
      </c>
      <c r="AU530" s="221" t="s">
        <v>89</v>
      </c>
      <c r="AV530" s="12" t="s">
        <v>89</v>
      </c>
      <c r="AW530" s="12" t="s">
        <v>43</v>
      </c>
      <c r="AX530" s="12" t="s">
        <v>86</v>
      </c>
      <c r="AY530" s="221" t="s">
        <v>129</v>
      </c>
    </row>
    <row r="531" spans="2:65" s="1" customFormat="1" ht="38.25" customHeight="1">
      <c r="B531" s="40"/>
      <c r="C531" s="188" t="s">
        <v>573</v>
      </c>
      <c r="D531" s="188" t="s">
        <v>131</v>
      </c>
      <c r="E531" s="189" t="s">
        <v>574</v>
      </c>
      <c r="F531" s="190" t="s">
        <v>575</v>
      </c>
      <c r="G531" s="191" t="s">
        <v>134</v>
      </c>
      <c r="H531" s="192">
        <v>81</v>
      </c>
      <c r="I531" s="193">
        <v>0</v>
      </c>
      <c r="J531" s="194">
        <f>ROUND(I531*H531,2)</f>
        <v>0</v>
      </c>
      <c r="K531" s="190" t="s">
        <v>135</v>
      </c>
      <c r="L531" s="60"/>
      <c r="M531" s="195" t="s">
        <v>79</v>
      </c>
      <c r="N531" s="196" t="s">
        <v>51</v>
      </c>
      <c r="O531" s="41"/>
      <c r="P531" s="197">
        <f>O531*H531</f>
        <v>0</v>
      </c>
      <c r="Q531" s="197">
        <v>0</v>
      </c>
      <c r="R531" s="197">
        <f>Q531*H531</f>
        <v>0</v>
      </c>
      <c r="S531" s="197">
        <v>0</v>
      </c>
      <c r="T531" s="198">
        <f>S531*H531</f>
        <v>0</v>
      </c>
      <c r="AR531" s="22" t="s">
        <v>86</v>
      </c>
      <c r="AT531" s="22" t="s">
        <v>131</v>
      </c>
      <c r="AU531" s="22" t="s">
        <v>89</v>
      </c>
      <c r="AY531" s="22" t="s">
        <v>129</v>
      </c>
      <c r="BE531" s="199">
        <f>IF(N531="základní",J531,0)</f>
        <v>0</v>
      </c>
      <c r="BF531" s="199">
        <f>IF(N531="snížená",J531,0)</f>
        <v>0</v>
      </c>
      <c r="BG531" s="199">
        <f>IF(N531="zákl. přenesená",J531,0)</f>
        <v>0</v>
      </c>
      <c r="BH531" s="199">
        <f>IF(N531="sníž. přenesená",J531,0)</f>
        <v>0</v>
      </c>
      <c r="BI531" s="199">
        <f>IF(N531="nulová",J531,0)</f>
        <v>0</v>
      </c>
      <c r="BJ531" s="22" t="s">
        <v>86</v>
      </c>
      <c r="BK531" s="199">
        <f>ROUND(I531*H531,2)</f>
        <v>0</v>
      </c>
      <c r="BL531" s="22" t="s">
        <v>86</v>
      </c>
      <c r="BM531" s="22" t="s">
        <v>576</v>
      </c>
    </row>
    <row r="532" spans="2:65" s="11" customFormat="1">
      <c r="B532" s="200"/>
      <c r="C532" s="201"/>
      <c r="D532" s="202" t="s">
        <v>138</v>
      </c>
      <c r="E532" s="203" t="s">
        <v>79</v>
      </c>
      <c r="F532" s="204" t="s">
        <v>139</v>
      </c>
      <c r="G532" s="201"/>
      <c r="H532" s="203" t="s">
        <v>79</v>
      </c>
      <c r="I532" s="205"/>
      <c r="J532" s="201"/>
      <c r="K532" s="201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138</v>
      </c>
      <c r="AU532" s="210" t="s">
        <v>89</v>
      </c>
      <c r="AV532" s="11" t="s">
        <v>86</v>
      </c>
      <c r="AW532" s="11" t="s">
        <v>43</v>
      </c>
      <c r="AX532" s="11" t="s">
        <v>81</v>
      </c>
      <c r="AY532" s="210" t="s">
        <v>129</v>
      </c>
    </row>
    <row r="533" spans="2:65" s="11" customFormat="1">
      <c r="B533" s="200"/>
      <c r="C533" s="201"/>
      <c r="D533" s="202" t="s">
        <v>138</v>
      </c>
      <c r="E533" s="203" t="s">
        <v>79</v>
      </c>
      <c r="F533" s="204" t="s">
        <v>577</v>
      </c>
      <c r="G533" s="201"/>
      <c r="H533" s="203" t="s">
        <v>79</v>
      </c>
      <c r="I533" s="205"/>
      <c r="J533" s="201"/>
      <c r="K533" s="201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138</v>
      </c>
      <c r="AU533" s="210" t="s">
        <v>89</v>
      </c>
      <c r="AV533" s="11" t="s">
        <v>86</v>
      </c>
      <c r="AW533" s="11" t="s">
        <v>43</v>
      </c>
      <c r="AX533" s="11" t="s">
        <v>81</v>
      </c>
      <c r="AY533" s="210" t="s">
        <v>129</v>
      </c>
    </row>
    <row r="534" spans="2:65" s="12" customFormat="1">
      <c r="B534" s="211"/>
      <c r="C534" s="212"/>
      <c r="D534" s="202" t="s">
        <v>138</v>
      </c>
      <c r="E534" s="213" t="s">
        <v>79</v>
      </c>
      <c r="F534" s="214" t="s">
        <v>578</v>
      </c>
      <c r="G534" s="212"/>
      <c r="H534" s="215">
        <v>81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138</v>
      </c>
      <c r="AU534" s="221" t="s">
        <v>89</v>
      </c>
      <c r="AV534" s="12" t="s">
        <v>89</v>
      </c>
      <c r="AW534" s="12" t="s">
        <v>43</v>
      </c>
      <c r="AX534" s="12" t="s">
        <v>86</v>
      </c>
      <c r="AY534" s="221" t="s">
        <v>129</v>
      </c>
    </row>
    <row r="535" spans="2:65" s="1" customFormat="1" ht="25.5" customHeight="1">
      <c r="B535" s="40"/>
      <c r="C535" s="188" t="s">
        <v>579</v>
      </c>
      <c r="D535" s="188" t="s">
        <v>131</v>
      </c>
      <c r="E535" s="189" t="s">
        <v>580</v>
      </c>
      <c r="F535" s="190" t="s">
        <v>581</v>
      </c>
      <c r="G535" s="191" t="s">
        <v>144</v>
      </c>
      <c r="H535" s="192">
        <v>2.1509999999999998</v>
      </c>
      <c r="I535" s="193">
        <v>0</v>
      </c>
      <c r="J535" s="194">
        <f>ROUND(I535*H535,2)</f>
        <v>0</v>
      </c>
      <c r="K535" s="190" t="s">
        <v>135</v>
      </c>
      <c r="L535" s="60"/>
      <c r="M535" s="195" t="s">
        <v>79</v>
      </c>
      <c r="N535" s="196" t="s">
        <v>51</v>
      </c>
      <c r="O535" s="41"/>
      <c r="P535" s="197">
        <f>O535*H535</f>
        <v>0</v>
      </c>
      <c r="Q535" s="197">
        <v>0</v>
      </c>
      <c r="R535" s="197">
        <f>Q535*H535</f>
        <v>0</v>
      </c>
      <c r="S535" s="197">
        <v>0</v>
      </c>
      <c r="T535" s="198">
        <f>S535*H535</f>
        <v>0</v>
      </c>
      <c r="AR535" s="22" t="s">
        <v>86</v>
      </c>
      <c r="AT535" s="22" t="s">
        <v>131</v>
      </c>
      <c r="AU535" s="22" t="s">
        <v>89</v>
      </c>
      <c r="AY535" s="22" t="s">
        <v>129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22" t="s">
        <v>86</v>
      </c>
      <c r="BK535" s="199">
        <f>ROUND(I535*H535,2)</f>
        <v>0</v>
      </c>
      <c r="BL535" s="22" t="s">
        <v>86</v>
      </c>
      <c r="BM535" s="22" t="s">
        <v>582</v>
      </c>
    </row>
    <row r="536" spans="2:65" s="11" customFormat="1">
      <c r="B536" s="200"/>
      <c r="C536" s="201"/>
      <c r="D536" s="202" t="s">
        <v>138</v>
      </c>
      <c r="E536" s="203" t="s">
        <v>79</v>
      </c>
      <c r="F536" s="204" t="s">
        <v>154</v>
      </c>
      <c r="G536" s="201"/>
      <c r="H536" s="203" t="s">
        <v>79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138</v>
      </c>
      <c r="AU536" s="210" t="s">
        <v>89</v>
      </c>
      <c r="AV536" s="11" t="s">
        <v>86</v>
      </c>
      <c r="AW536" s="11" t="s">
        <v>43</v>
      </c>
      <c r="AX536" s="11" t="s">
        <v>81</v>
      </c>
      <c r="AY536" s="210" t="s">
        <v>129</v>
      </c>
    </row>
    <row r="537" spans="2:65" s="11" customFormat="1">
      <c r="B537" s="200"/>
      <c r="C537" s="201"/>
      <c r="D537" s="202" t="s">
        <v>138</v>
      </c>
      <c r="E537" s="203" t="s">
        <v>79</v>
      </c>
      <c r="F537" s="204" t="s">
        <v>139</v>
      </c>
      <c r="G537" s="201"/>
      <c r="H537" s="203" t="s">
        <v>79</v>
      </c>
      <c r="I537" s="205"/>
      <c r="J537" s="201"/>
      <c r="K537" s="201"/>
      <c r="L537" s="206"/>
      <c r="M537" s="207"/>
      <c r="N537" s="208"/>
      <c r="O537" s="208"/>
      <c r="P537" s="208"/>
      <c r="Q537" s="208"/>
      <c r="R537" s="208"/>
      <c r="S537" s="208"/>
      <c r="T537" s="209"/>
      <c r="AT537" s="210" t="s">
        <v>138</v>
      </c>
      <c r="AU537" s="210" t="s">
        <v>89</v>
      </c>
      <c r="AV537" s="11" t="s">
        <v>86</v>
      </c>
      <c r="AW537" s="11" t="s">
        <v>43</v>
      </c>
      <c r="AX537" s="11" t="s">
        <v>81</v>
      </c>
      <c r="AY537" s="210" t="s">
        <v>129</v>
      </c>
    </row>
    <row r="538" spans="2:65" s="11" customFormat="1">
      <c r="B538" s="200"/>
      <c r="C538" s="201"/>
      <c r="D538" s="202" t="s">
        <v>138</v>
      </c>
      <c r="E538" s="203" t="s">
        <v>79</v>
      </c>
      <c r="F538" s="204" t="s">
        <v>155</v>
      </c>
      <c r="G538" s="201"/>
      <c r="H538" s="203" t="s">
        <v>79</v>
      </c>
      <c r="I538" s="205"/>
      <c r="J538" s="201"/>
      <c r="K538" s="201"/>
      <c r="L538" s="206"/>
      <c r="M538" s="207"/>
      <c r="N538" s="208"/>
      <c r="O538" s="208"/>
      <c r="P538" s="208"/>
      <c r="Q538" s="208"/>
      <c r="R538" s="208"/>
      <c r="S538" s="208"/>
      <c r="T538" s="209"/>
      <c r="AT538" s="210" t="s">
        <v>138</v>
      </c>
      <c r="AU538" s="210" t="s">
        <v>89</v>
      </c>
      <c r="AV538" s="11" t="s">
        <v>86</v>
      </c>
      <c r="AW538" s="11" t="s">
        <v>43</v>
      </c>
      <c r="AX538" s="11" t="s">
        <v>81</v>
      </c>
      <c r="AY538" s="210" t="s">
        <v>129</v>
      </c>
    </row>
    <row r="539" spans="2:65" s="12" customFormat="1">
      <c r="B539" s="211"/>
      <c r="C539" s="212"/>
      <c r="D539" s="202" t="s">
        <v>138</v>
      </c>
      <c r="E539" s="213" t="s">
        <v>79</v>
      </c>
      <c r="F539" s="214" t="s">
        <v>156</v>
      </c>
      <c r="G539" s="212"/>
      <c r="H539" s="215">
        <v>2.1509999999999998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138</v>
      </c>
      <c r="AU539" s="221" t="s">
        <v>89</v>
      </c>
      <c r="AV539" s="12" t="s">
        <v>89</v>
      </c>
      <c r="AW539" s="12" t="s">
        <v>43</v>
      </c>
      <c r="AX539" s="12" t="s">
        <v>86</v>
      </c>
      <c r="AY539" s="221" t="s">
        <v>129</v>
      </c>
    </row>
    <row r="540" spans="2:65" s="1" customFormat="1" ht="25.5" customHeight="1">
      <c r="B540" s="40"/>
      <c r="C540" s="188" t="s">
        <v>583</v>
      </c>
      <c r="D540" s="188" t="s">
        <v>131</v>
      </c>
      <c r="E540" s="189" t="s">
        <v>584</v>
      </c>
      <c r="F540" s="190" t="s">
        <v>585</v>
      </c>
      <c r="G540" s="191" t="s">
        <v>144</v>
      </c>
      <c r="H540" s="192">
        <v>19.361999999999998</v>
      </c>
      <c r="I540" s="193">
        <v>0</v>
      </c>
      <c r="J540" s="194">
        <f>ROUND(I540*H540,2)</f>
        <v>0</v>
      </c>
      <c r="K540" s="190" t="s">
        <v>135</v>
      </c>
      <c r="L540" s="60"/>
      <c r="M540" s="195" t="s">
        <v>79</v>
      </c>
      <c r="N540" s="196" t="s">
        <v>51</v>
      </c>
      <c r="O540" s="41"/>
      <c r="P540" s="197">
        <f>O540*H540</f>
        <v>0</v>
      </c>
      <c r="Q540" s="197">
        <v>0</v>
      </c>
      <c r="R540" s="197">
        <f>Q540*H540</f>
        <v>0</v>
      </c>
      <c r="S540" s="197">
        <v>0</v>
      </c>
      <c r="T540" s="198">
        <f>S540*H540</f>
        <v>0</v>
      </c>
      <c r="AR540" s="22" t="s">
        <v>86</v>
      </c>
      <c r="AT540" s="22" t="s">
        <v>131</v>
      </c>
      <c r="AU540" s="22" t="s">
        <v>89</v>
      </c>
      <c r="AY540" s="22" t="s">
        <v>129</v>
      </c>
      <c r="BE540" s="199">
        <f>IF(N540="základní",J540,0)</f>
        <v>0</v>
      </c>
      <c r="BF540" s="199">
        <f>IF(N540="snížená",J540,0)</f>
        <v>0</v>
      </c>
      <c r="BG540" s="199">
        <f>IF(N540="zákl. přenesená",J540,0)</f>
        <v>0</v>
      </c>
      <c r="BH540" s="199">
        <f>IF(N540="sníž. přenesená",J540,0)</f>
        <v>0</v>
      </c>
      <c r="BI540" s="199">
        <f>IF(N540="nulová",J540,0)</f>
        <v>0</v>
      </c>
      <c r="BJ540" s="22" t="s">
        <v>86</v>
      </c>
      <c r="BK540" s="199">
        <f>ROUND(I540*H540,2)</f>
        <v>0</v>
      </c>
      <c r="BL540" s="22" t="s">
        <v>86</v>
      </c>
      <c r="BM540" s="22" t="s">
        <v>586</v>
      </c>
    </row>
    <row r="541" spans="2:65" s="11" customFormat="1">
      <c r="B541" s="200"/>
      <c r="C541" s="201"/>
      <c r="D541" s="202" t="s">
        <v>138</v>
      </c>
      <c r="E541" s="203" t="s">
        <v>79</v>
      </c>
      <c r="F541" s="204" t="s">
        <v>154</v>
      </c>
      <c r="G541" s="201"/>
      <c r="H541" s="203" t="s">
        <v>79</v>
      </c>
      <c r="I541" s="205"/>
      <c r="J541" s="201"/>
      <c r="K541" s="201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138</v>
      </c>
      <c r="AU541" s="210" t="s">
        <v>89</v>
      </c>
      <c r="AV541" s="11" t="s">
        <v>86</v>
      </c>
      <c r="AW541" s="11" t="s">
        <v>43</v>
      </c>
      <c r="AX541" s="11" t="s">
        <v>81</v>
      </c>
      <c r="AY541" s="210" t="s">
        <v>129</v>
      </c>
    </row>
    <row r="542" spans="2:65" s="11" customFormat="1">
      <c r="B542" s="200"/>
      <c r="C542" s="201"/>
      <c r="D542" s="202" t="s">
        <v>138</v>
      </c>
      <c r="E542" s="203" t="s">
        <v>79</v>
      </c>
      <c r="F542" s="204" t="s">
        <v>139</v>
      </c>
      <c r="G542" s="201"/>
      <c r="H542" s="203" t="s">
        <v>79</v>
      </c>
      <c r="I542" s="205"/>
      <c r="J542" s="201"/>
      <c r="K542" s="201"/>
      <c r="L542" s="206"/>
      <c r="M542" s="207"/>
      <c r="N542" s="208"/>
      <c r="O542" s="208"/>
      <c r="P542" s="208"/>
      <c r="Q542" s="208"/>
      <c r="R542" s="208"/>
      <c r="S542" s="208"/>
      <c r="T542" s="209"/>
      <c r="AT542" s="210" t="s">
        <v>138</v>
      </c>
      <c r="AU542" s="210" t="s">
        <v>89</v>
      </c>
      <c r="AV542" s="11" t="s">
        <v>86</v>
      </c>
      <c r="AW542" s="11" t="s">
        <v>43</v>
      </c>
      <c r="AX542" s="11" t="s">
        <v>81</v>
      </c>
      <c r="AY542" s="210" t="s">
        <v>129</v>
      </c>
    </row>
    <row r="543" spans="2:65" s="11" customFormat="1">
      <c r="B543" s="200"/>
      <c r="C543" s="201"/>
      <c r="D543" s="202" t="s">
        <v>138</v>
      </c>
      <c r="E543" s="203" t="s">
        <v>79</v>
      </c>
      <c r="F543" s="204" t="s">
        <v>577</v>
      </c>
      <c r="G543" s="201"/>
      <c r="H543" s="203" t="s">
        <v>79</v>
      </c>
      <c r="I543" s="205"/>
      <c r="J543" s="201"/>
      <c r="K543" s="201"/>
      <c r="L543" s="206"/>
      <c r="M543" s="207"/>
      <c r="N543" s="208"/>
      <c r="O543" s="208"/>
      <c r="P543" s="208"/>
      <c r="Q543" s="208"/>
      <c r="R543" s="208"/>
      <c r="S543" s="208"/>
      <c r="T543" s="209"/>
      <c r="AT543" s="210" t="s">
        <v>138</v>
      </c>
      <c r="AU543" s="210" t="s">
        <v>89</v>
      </c>
      <c r="AV543" s="11" t="s">
        <v>86</v>
      </c>
      <c r="AW543" s="11" t="s">
        <v>43</v>
      </c>
      <c r="AX543" s="11" t="s">
        <v>81</v>
      </c>
      <c r="AY543" s="210" t="s">
        <v>129</v>
      </c>
    </row>
    <row r="544" spans="2:65" s="11" customFormat="1">
      <c r="B544" s="200"/>
      <c r="C544" s="201"/>
      <c r="D544" s="202" t="s">
        <v>138</v>
      </c>
      <c r="E544" s="203" t="s">
        <v>79</v>
      </c>
      <c r="F544" s="204" t="s">
        <v>155</v>
      </c>
      <c r="G544" s="201"/>
      <c r="H544" s="203" t="s">
        <v>79</v>
      </c>
      <c r="I544" s="205"/>
      <c r="J544" s="201"/>
      <c r="K544" s="201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138</v>
      </c>
      <c r="AU544" s="210" t="s">
        <v>89</v>
      </c>
      <c r="AV544" s="11" t="s">
        <v>86</v>
      </c>
      <c r="AW544" s="11" t="s">
        <v>43</v>
      </c>
      <c r="AX544" s="11" t="s">
        <v>81</v>
      </c>
      <c r="AY544" s="210" t="s">
        <v>129</v>
      </c>
    </row>
    <row r="545" spans="2:65" s="12" customFormat="1">
      <c r="B545" s="211"/>
      <c r="C545" s="212"/>
      <c r="D545" s="202" t="s">
        <v>138</v>
      </c>
      <c r="E545" s="213" t="s">
        <v>79</v>
      </c>
      <c r="F545" s="214" t="s">
        <v>587</v>
      </c>
      <c r="G545" s="212"/>
      <c r="H545" s="215">
        <v>19.361999999999998</v>
      </c>
      <c r="I545" s="216"/>
      <c r="J545" s="212"/>
      <c r="K545" s="212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138</v>
      </c>
      <c r="AU545" s="221" t="s">
        <v>89</v>
      </c>
      <c r="AV545" s="12" t="s">
        <v>89</v>
      </c>
      <c r="AW545" s="12" t="s">
        <v>43</v>
      </c>
      <c r="AX545" s="12" t="s">
        <v>86</v>
      </c>
      <c r="AY545" s="221" t="s">
        <v>129</v>
      </c>
    </row>
    <row r="546" spans="2:65" s="10" customFormat="1" ht="37.35" customHeight="1">
      <c r="B546" s="172"/>
      <c r="C546" s="173"/>
      <c r="D546" s="174" t="s">
        <v>80</v>
      </c>
      <c r="E546" s="175" t="s">
        <v>588</v>
      </c>
      <c r="F546" s="175" t="s">
        <v>589</v>
      </c>
      <c r="G546" s="173"/>
      <c r="H546" s="173"/>
      <c r="I546" s="176"/>
      <c r="J546" s="177">
        <f>BK546</f>
        <v>0</v>
      </c>
      <c r="K546" s="173"/>
      <c r="L546" s="178"/>
      <c r="M546" s="179"/>
      <c r="N546" s="180"/>
      <c r="O546" s="180"/>
      <c r="P546" s="181">
        <f>P547+P552</f>
        <v>0</v>
      </c>
      <c r="Q546" s="180"/>
      <c r="R546" s="181">
        <f>R547+R552</f>
        <v>0</v>
      </c>
      <c r="S546" s="180"/>
      <c r="T546" s="182">
        <f>T547+T552</f>
        <v>0</v>
      </c>
      <c r="AR546" s="183" t="s">
        <v>160</v>
      </c>
      <c r="AT546" s="184" t="s">
        <v>80</v>
      </c>
      <c r="AU546" s="184" t="s">
        <v>81</v>
      </c>
      <c r="AY546" s="183" t="s">
        <v>129</v>
      </c>
      <c r="BK546" s="185">
        <f>BK547+BK552</f>
        <v>0</v>
      </c>
    </row>
    <row r="547" spans="2:65" s="10" customFormat="1" ht="19.95" customHeight="1">
      <c r="B547" s="172"/>
      <c r="C547" s="173"/>
      <c r="D547" s="174" t="s">
        <v>80</v>
      </c>
      <c r="E547" s="186" t="s">
        <v>590</v>
      </c>
      <c r="F547" s="186" t="s">
        <v>591</v>
      </c>
      <c r="G547" s="173"/>
      <c r="H547" s="173"/>
      <c r="I547" s="176"/>
      <c r="J547" s="187">
        <f>BK547</f>
        <v>0</v>
      </c>
      <c r="K547" s="173"/>
      <c r="L547" s="178"/>
      <c r="M547" s="179"/>
      <c r="N547" s="180"/>
      <c r="O547" s="180"/>
      <c r="P547" s="181">
        <f>SUM(P548:P551)</f>
        <v>0</v>
      </c>
      <c r="Q547" s="180"/>
      <c r="R547" s="181">
        <f>SUM(R548:R551)</f>
        <v>0</v>
      </c>
      <c r="S547" s="180"/>
      <c r="T547" s="182">
        <f>SUM(T548:T551)</f>
        <v>0</v>
      </c>
      <c r="AR547" s="183" t="s">
        <v>160</v>
      </c>
      <c r="AT547" s="184" t="s">
        <v>80</v>
      </c>
      <c r="AU547" s="184" t="s">
        <v>86</v>
      </c>
      <c r="AY547" s="183" t="s">
        <v>129</v>
      </c>
      <c r="BK547" s="185">
        <f>SUM(BK548:BK551)</f>
        <v>0</v>
      </c>
    </row>
    <row r="548" spans="2:65" s="1" customFormat="1" ht="25.5" customHeight="1">
      <c r="B548" s="40"/>
      <c r="C548" s="188" t="s">
        <v>255</v>
      </c>
      <c r="D548" s="188" t="s">
        <v>131</v>
      </c>
      <c r="E548" s="189" t="s">
        <v>592</v>
      </c>
      <c r="F548" s="190" t="s">
        <v>593</v>
      </c>
      <c r="G548" s="191" t="s">
        <v>177</v>
      </c>
      <c r="H548" s="192">
        <v>1</v>
      </c>
      <c r="I548" s="193">
        <v>0</v>
      </c>
      <c r="J548" s="194">
        <f>ROUND(I548*H548,2)</f>
        <v>0</v>
      </c>
      <c r="K548" s="190" t="s">
        <v>135</v>
      </c>
      <c r="L548" s="60"/>
      <c r="M548" s="195" t="s">
        <v>79</v>
      </c>
      <c r="N548" s="196" t="s">
        <v>51</v>
      </c>
      <c r="O548" s="41"/>
      <c r="P548" s="197">
        <f>O548*H548</f>
        <v>0</v>
      </c>
      <c r="Q548" s="197">
        <v>0</v>
      </c>
      <c r="R548" s="197">
        <f>Q548*H548</f>
        <v>0</v>
      </c>
      <c r="S548" s="197">
        <v>0</v>
      </c>
      <c r="T548" s="198">
        <f>S548*H548</f>
        <v>0</v>
      </c>
      <c r="AR548" s="22" t="s">
        <v>594</v>
      </c>
      <c r="AT548" s="22" t="s">
        <v>131</v>
      </c>
      <c r="AU548" s="22" t="s">
        <v>89</v>
      </c>
      <c r="AY548" s="22" t="s">
        <v>129</v>
      </c>
      <c r="BE548" s="199">
        <f>IF(N548="základní",J548,0)</f>
        <v>0</v>
      </c>
      <c r="BF548" s="199">
        <f>IF(N548="snížená",J548,0)</f>
        <v>0</v>
      </c>
      <c r="BG548" s="199">
        <f>IF(N548="zákl. přenesená",J548,0)</f>
        <v>0</v>
      </c>
      <c r="BH548" s="199">
        <f>IF(N548="sníž. přenesená",J548,0)</f>
        <v>0</v>
      </c>
      <c r="BI548" s="199">
        <f>IF(N548="nulová",J548,0)</f>
        <v>0</v>
      </c>
      <c r="BJ548" s="22" t="s">
        <v>86</v>
      </c>
      <c r="BK548" s="199">
        <f>ROUND(I548*H548,2)</f>
        <v>0</v>
      </c>
      <c r="BL548" s="22" t="s">
        <v>594</v>
      </c>
      <c r="BM548" s="22" t="s">
        <v>595</v>
      </c>
    </row>
    <row r="549" spans="2:65" s="11" customFormat="1">
      <c r="B549" s="200"/>
      <c r="C549" s="201"/>
      <c r="D549" s="202" t="s">
        <v>138</v>
      </c>
      <c r="E549" s="203" t="s">
        <v>79</v>
      </c>
      <c r="F549" s="204" t="s">
        <v>154</v>
      </c>
      <c r="G549" s="201"/>
      <c r="H549" s="203" t="s">
        <v>79</v>
      </c>
      <c r="I549" s="205"/>
      <c r="J549" s="201"/>
      <c r="K549" s="201"/>
      <c r="L549" s="206"/>
      <c r="M549" s="207"/>
      <c r="N549" s="208"/>
      <c r="O549" s="208"/>
      <c r="P549" s="208"/>
      <c r="Q549" s="208"/>
      <c r="R549" s="208"/>
      <c r="S549" s="208"/>
      <c r="T549" s="209"/>
      <c r="AT549" s="210" t="s">
        <v>138</v>
      </c>
      <c r="AU549" s="210" t="s">
        <v>89</v>
      </c>
      <c r="AV549" s="11" t="s">
        <v>86</v>
      </c>
      <c r="AW549" s="11" t="s">
        <v>43</v>
      </c>
      <c r="AX549" s="11" t="s">
        <v>81</v>
      </c>
      <c r="AY549" s="210" t="s">
        <v>129</v>
      </c>
    </row>
    <row r="550" spans="2:65" s="11" customFormat="1">
      <c r="B550" s="200"/>
      <c r="C550" s="201"/>
      <c r="D550" s="202" t="s">
        <v>138</v>
      </c>
      <c r="E550" s="203" t="s">
        <v>79</v>
      </c>
      <c r="F550" s="204" t="s">
        <v>596</v>
      </c>
      <c r="G550" s="201"/>
      <c r="H550" s="203" t="s">
        <v>79</v>
      </c>
      <c r="I550" s="205"/>
      <c r="J550" s="201"/>
      <c r="K550" s="201"/>
      <c r="L550" s="206"/>
      <c r="M550" s="207"/>
      <c r="N550" s="208"/>
      <c r="O550" s="208"/>
      <c r="P550" s="208"/>
      <c r="Q550" s="208"/>
      <c r="R550" s="208"/>
      <c r="S550" s="208"/>
      <c r="T550" s="209"/>
      <c r="AT550" s="210" t="s">
        <v>138</v>
      </c>
      <c r="AU550" s="210" t="s">
        <v>89</v>
      </c>
      <c r="AV550" s="11" t="s">
        <v>86</v>
      </c>
      <c r="AW550" s="11" t="s">
        <v>43</v>
      </c>
      <c r="AX550" s="11" t="s">
        <v>81</v>
      </c>
      <c r="AY550" s="210" t="s">
        <v>129</v>
      </c>
    </row>
    <row r="551" spans="2:65" s="12" customFormat="1">
      <c r="B551" s="211"/>
      <c r="C551" s="212"/>
      <c r="D551" s="202" t="s">
        <v>138</v>
      </c>
      <c r="E551" s="213" t="s">
        <v>79</v>
      </c>
      <c r="F551" s="214" t="s">
        <v>86</v>
      </c>
      <c r="G551" s="212"/>
      <c r="H551" s="215">
        <v>1</v>
      </c>
      <c r="I551" s="216"/>
      <c r="J551" s="212"/>
      <c r="K551" s="212"/>
      <c r="L551" s="217"/>
      <c r="M551" s="218"/>
      <c r="N551" s="219"/>
      <c r="O551" s="219"/>
      <c r="P551" s="219"/>
      <c r="Q551" s="219"/>
      <c r="R551" s="219"/>
      <c r="S551" s="219"/>
      <c r="T551" s="220"/>
      <c r="AT551" s="221" t="s">
        <v>138</v>
      </c>
      <c r="AU551" s="221" t="s">
        <v>89</v>
      </c>
      <c r="AV551" s="12" t="s">
        <v>89</v>
      </c>
      <c r="AW551" s="12" t="s">
        <v>43</v>
      </c>
      <c r="AX551" s="12" t="s">
        <v>86</v>
      </c>
      <c r="AY551" s="221" t="s">
        <v>129</v>
      </c>
    </row>
    <row r="552" spans="2:65" s="10" customFormat="1" ht="29.85" customHeight="1">
      <c r="B552" s="172"/>
      <c r="C552" s="173"/>
      <c r="D552" s="174" t="s">
        <v>80</v>
      </c>
      <c r="E552" s="186" t="s">
        <v>597</v>
      </c>
      <c r="F552" s="186" t="s">
        <v>598</v>
      </c>
      <c r="G552" s="173"/>
      <c r="H552" s="173"/>
      <c r="I552" s="176"/>
      <c r="J552" s="187">
        <f>BK552</f>
        <v>0</v>
      </c>
      <c r="K552" s="173"/>
      <c r="L552" s="178"/>
      <c r="M552" s="179"/>
      <c r="N552" s="180"/>
      <c r="O552" s="180"/>
      <c r="P552" s="181">
        <f>SUM(P553:P556)</f>
        <v>0</v>
      </c>
      <c r="Q552" s="180"/>
      <c r="R552" s="181">
        <f>SUM(R553:R556)</f>
        <v>0</v>
      </c>
      <c r="S552" s="180"/>
      <c r="T552" s="182">
        <f>SUM(T553:T556)</f>
        <v>0</v>
      </c>
      <c r="AR552" s="183" t="s">
        <v>160</v>
      </c>
      <c r="AT552" s="184" t="s">
        <v>80</v>
      </c>
      <c r="AU552" s="184" t="s">
        <v>86</v>
      </c>
      <c r="AY552" s="183" t="s">
        <v>129</v>
      </c>
      <c r="BK552" s="185">
        <f>SUM(BK553:BK556)</f>
        <v>0</v>
      </c>
    </row>
    <row r="553" spans="2:65" s="1" customFormat="1" ht="16.5" customHeight="1">
      <c r="B553" s="40"/>
      <c r="C553" s="188" t="s">
        <v>599</v>
      </c>
      <c r="D553" s="188" t="s">
        <v>131</v>
      </c>
      <c r="E553" s="189" t="s">
        <v>600</v>
      </c>
      <c r="F553" s="190" t="s">
        <v>601</v>
      </c>
      <c r="G553" s="191" t="s">
        <v>602</v>
      </c>
      <c r="H553" s="192">
        <v>1</v>
      </c>
      <c r="I553" s="193">
        <v>0</v>
      </c>
      <c r="J553" s="194">
        <f>ROUND(I553*H553,2)</f>
        <v>0</v>
      </c>
      <c r="K553" s="190" t="s">
        <v>135</v>
      </c>
      <c r="L553" s="60"/>
      <c r="M553" s="195" t="s">
        <v>79</v>
      </c>
      <c r="N553" s="196" t="s">
        <v>51</v>
      </c>
      <c r="O553" s="41"/>
      <c r="P553" s="197">
        <f>O553*H553</f>
        <v>0</v>
      </c>
      <c r="Q553" s="197">
        <v>0</v>
      </c>
      <c r="R553" s="197">
        <f>Q553*H553</f>
        <v>0</v>
      </c>
      <c r="S553" s="197">
        <v>0</v>
      </c>
      <c r="T553" s="198">
        <f>S553*H553</f>
        <v>0</v>
      </c>
      <c r="AR553" s="22" t="s">
        <v>594</v>
      </c>
      <c r="AT553" s="22" t="s">
        <v>131</v>
      </c>
      <c r="AU553" s="22" t="s">
        <v>89</v>
      </c>
      <c r="AY553" s="22" t="s">
        <v>129</v>
      </c>
      <c r="BE553" s="199">
        <f>IF(N553="základní",J553,0)</f>
        <v>0</v>
      </c>
      <c r="BF553" s="199">
        <f>IF(N553="snížená",J553,0)</f>
        <v>0</v>
      </c>
      <c r="BG553" s="199">
        <f>IF(N553="zákl. přenesená",J553,0)</f>
        <v>0</v>
      </c>
      <c r="BH553" s="199">
        <f>IF(N553="sníž. přenesená",J553,0)</f>
        <v>0</v>
      </c>
      <c r="BI553" s="199">
        <f>IF(N553="nulová",J553,0)</f>
        <v>0</v>
      </c>
      <c r="BJ553" s="22" t="s">
        <v>86</v>
      </c>
      <c r="BK553" s="199">
        <f>ROUND(I553*H553,2)</f>
        <v>0</v>
      </c>
      <c r="BL553" s="22" t="s">
        <v>594</v>
      </c>
      <c r="BM553" s="22" t="s">
        <v>603</v>
      </c>
    </row>
    <row r="554" spans="2:65" s="11" customFormat="1">
      <c r="B554" s="200"/>
      <c r="C554" s="201"/>
      <c r="D554" s="202" t="s">
        <v>138</v>
      </c>
      <c r="E554" s="203" t="s">
        <v>79</v>
      </c>
      <c r="F554" s="204" t="s">
        <v>154</v>
      </c>
      <c r="G554" s="201"/>
      <c r="H554" s="203" t="s">
        <v>79</v>
      </c>
      <c r="I554" s="205"/>
      <c r="J554" s="201"/>
      <c r="K554" s="201"/>
      <c r="L554" s="206"/>
      <c r="M554" s="207"/>
      <c r="N554" s="208"/>
      <c r="O554" s="208"/>
      <c r="P554" s="208"/>
      <c r="Q554" s="208"/>
      <c r="R554" s="208"/>
      <c r="S554" s="208"/>
      <c r="T554" s="209"/>
      <c r="AT554" s="210" t="s">
        <v>138</v>
      </c>
      <c r="AU554" s="210" t="s">
        <v>89</v>
      </c>
      <c r="AV554" s="11" t="s">
        <v>86</v>
      </c>
      <c r="AW554" s="11" t="s">
        <v>43</v>
      </c>
      <c r="AX554" s="11" t="s">
        <v>81</v>
      </c>
      <c r="AY554" s="210" t="s">
        <v>129</v>
      </c>
    </row>
    <row r="555" spans="2:65" s="11" customFormat="1">
      <c r="B555" s="200"/>
      <c r="C555" s="201"/>
      <c r="D555" s="202" t="s">
        <v>138</v>
      </c>
      <c r="E555" s="203" t="s">
        <v>79</v>
      </c>
      <c r="F555" s="204" t="s">
        <v>604</v>
      </c>
      <c r="G555" s="201"/>
      <c r="H555" s="203" t="s">
        <v>79</v>
      </c>
      <c r="I555" s="205"/>
      <c r="J555" s="201"/>
      <c r="K555" s="201"/>
      <c r="L555" s="206"/>
      <c r="M555" s="207"/>
      <c r="N555" s="208"/>
      <c r="O555" s="208"/>
      <c r="P555" s="208"/>
      <c r="Q555" s="208"/>
      <c r="R555" s="208"/>
      <c r="S555" s="208"/>
      <c r="T555" s="209"/>
      <c r="AT555" s="210" t="s">
        <v>138</v>
      </c>
      <c r="AU555" s="210" t="s">
        <v>89</v>
      </c>
      <c r="AV555" s="11" t="s">
        <v>86</v>
      </c>
      <c r="AW555" s="11" t="s">
        <v>43</v>
      </c>
      <c r="AX555" s="11" t="s">
        <v>81</v>
      </c>
      <c r="AY555" s="210" t="s">
        <v>129</v>
      </c>
    </row>
    <row r="556" spans="2:65" s="12" customFormat="1">
      <c r="B556" s="211"/>
      <c r="C556" s="212"/>
      <c r="D556" s="202" t="s">
        <v>138</v>
      </c>
      <c r="E556" s="213" t="s">
        <v>79</v>
      </c>
      <c r="F556" s="214" t="s">
        <v>86</v>
      </c>
      <c r="G556" s="212"/>
      <c r="H556" s="215">
        <v>1</v>
      </c>
      <c r="I556" s="216"/>
      <c r="J556" s="212"/>
      <c r="K556" s="212"/>
      <c r="L556" s="217"/>
      <c r="M556" s="243"/>
      <c r="N556" s="244"/>
      <c r="O556" s="244"/>
      <c r="P556" s="244"/>
      <c r="Q556" s="244"/>
      <c r="R556" s="244"/>
      <c r="S556" s="244"/>
      <c r="T556" s="245"/>
      <c r="AT556" s="221" t="s">
        <v>138</v>
      </c>
      <c r="AU556" s="221" t="s">
        <v>89</v>
      </c>
      <c r="AV556" s="12" t="s">
        <v>89</v>
      </c>
      <c r="AW556" s="12" t="s">
        <v>43</v>
      </c>
      <c r="AX556" s="12" t="s">
        <v>86</v>
      </c>
      <c r="AY556" s="221" t="s">
        <v>129</v>
      </c>
    </row>
    <row r="557" spans="2:65" s="1" customFormat="1" ht="6.9" customHeight="1">
      <c r="B557" s="55"/>
      <c r="C557" s="56"/>
      <c r="D557" s="56"/>
      <c r="E557" s="56"/>
      <c r="F557" s="56"/>
      <c r="G557" s="56"/>
      <c r="H557" s="56"/>
      <c r="I557" s="135"/>
      <c r="J557" s="56"/>
      <c r="K557" s="56"/>
      <c r="L557" s="60"/>
    </row>
  </sheetData>
  <sheetProtection algorithmName="SHA-512" hashValue="6kDnvpCyUCM0YJfW5i94lqYiWqDqOhTu1p+EGeLPKhMTZ/0GifEBF1rZ7rFbf+pKaOfj0D885kJ/0t3W1VMo1g==" saltValue="PGwPR6i3NrW6jjcmy0uczcy80Rmu2sJ/tuy/DFAJXSd26/TSfJ50MrPrdymswrBCFBcK5dpgA7VFCIkVPYRYrQ==" spinCount="100000" sheet="1" objects="1" scenarios="1" formatColumns="0" formatRows="0" autoFilter="0"/>
  <autoFilter ref="C85:K556" xr:uid="{00000000-0009-0000-0000-000001000000}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5" display="3) Soupis prací" xr:uid="{00000000-0004-0000-0100-000002000000}"/>
    <hyperlink ref="L1:V1" location="'Rekapitulace stavby'!C2" display="Rekapitulace stavby" xr:uid="{00000000-0004-0000-0100-000003000000}"/>
  </hyperlinks>
  <pageMargins left="0.59055118110236227" right="0.59055118110236227" top="0.59055118110236227" bottom="0.59055118110236227" header="0" footer="0"/>
  <pageSetup paperSize="9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Technologie SSZ</vt:lpstr>
      <vt:lpstr>'1 - Technologie SSZ'!Názvy_tisku</vt:lpstr>
      <vt:lpstr>'Rekapitulace stavby'!Názvy_tisku</vt:lpstr>
      <vt:lpstr>'1 - Technologie SSZ'!Oblast_tisku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PK-PC7\Luděk</dc:creator>
  <cp:lastModifiedBy>Brožíková Petra</cp:lastModifiedBy>
  <dcterms:created xsi:type="dcterms:W3CDTF">2018-10-31T15:42:08Z</dcterms:created>
  <dcterms:modified xsi:type="dcterms:W3CDTF">2022-03-16T13:43:20Z</dcterms:modified>
</cp:coreProperties>
</file>